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4E77E60A-7753-439B-A7FD-7BA3CD9168A9}" xr6:coauthVersionLast="47" xr6:coauthVersionMax="47" xr10:uidLastSave="{00000000-0000-0000-0000-000000000000}"/>
  <bookViews>
    <workbookView xWindow="1812" yWindow="1812" windowWidth="17244" windowHeight="9024" xr2:uid="{00000000-000D-0000-FFFF-FFFF00000000}"/>
  </bookViews>
  <sheets>
    <sheet name="COVER" sheetId="2" r:id="rId1"/>
    <sheet name="LAB" sheetId="5" r:id="rId2"/>
    <sheet name="LAB 2" sheetId="11" r:id="rId3"/>
    <sheet name="MAT 1" sheetId="12" r:id="rId4"/>
    <sheet name="MAT 2" sheetId="9" r:id="rId5"/>
    <sheet name="MAT 3" sheetId="13" r:id="rId6"/>
    <sheet name="MAT 4" sheetId="10" r:id="rId7"/>
    <sheet name="SURVEYOR'S PARTICULARS" sheetId="7" r:id="rId8"/>
  </sheets>
  <definedNames>
    <definedName name="_xlnm.Print_Area" localSheetId="7">'SURVEYOR''S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3" i="10" l="1"/>
  <c r="E34" i="13"/>
  <c r="E34" i="9"/>
  <c r="E34" i="12"/>
  <c r="E22" i="11"/>
  <c r="E24" i="10" s="1"/>
  <c r="E24" i="5"/>
  <c r="E25" i="10" l="1"/>
  <c r="D18" i="10"/>
  <c r="D27" i="13"/>
  <c r="D16" i="13"/>
  <c r="D31" i="9"/>
  <c r="D28" i="9"/>
  <c r="D22" i="9"/>
  <c r="D20" i="9"/>
  <c r="D16" i="9"/>
  <c r="D15" i="9"/>
  <c r="D14" i="9"/>
  <c r="D13" i="9"/>
  <c r="D30" i="12"/>
  <c r="D29" i="12"/>
  <c r="D25" i="12"/>
  <c r="D20" i="12"/>
  <c r="D19" i="12"/>
  <c r="D18" i="12"/>
  <c r="D15" i="12"/>
  <c r="D34" i="13" l="1"/>
  <c r="D34" i="12" l="1"/>
  <c r="D24" i="5"/>
  <c r="D22" i="11" s="1"/>
  <c r="D24" i="10" s="1"/>
  <c r="D34" i="9"/>
  <c r="D23" i="10" s="1"/>
  <c r="D25" i="10" l="1"/>
</calcChain>
</file>

<file path=xl/sharedStrings.xml><?xml version="1.0" encoding="utf-8"?>
<sst xmlns="http://schemas.openxmlformats.org/spreadsheetml/2006/main" count="280" uniqueCount="169">
  <si>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</si>
  <si>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</si>
  <si>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</si>
  <si>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</si>
  <si>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</si>
  <si>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</si>
  <si>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</si>
  <si>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</si>
  <si>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</si>
  <si>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</si>
  <si>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</si>
  <si>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</si>
  <si>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</si>
  <si>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</si>
  <si>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</si>
  <si>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</si>
  <si>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</si>
  <si>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</si>
  <si>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</si>
  <si>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</si>
  <si>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</si>
  <si>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</si>
  <si>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</si>
  <si>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</si>
  <si>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</si>
  <si>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</si>
  <si>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</si>
  <si>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</si>
  <si>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</si>
  <si>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</si>
  <si>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</si>
  <si>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</si>
  <si>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</si>
  <si>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</si>
  <si>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</si>
  <si>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</si>
  <si>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</si>
  <si>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</si>
  <si>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</si>
  <si>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</si>
  <si>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</si>
  <si>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</si>
  <si>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</si>
  <si>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</si>
  <si>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</si>
  <si>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</si>
  <si>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</si>
  <si>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</si>
  <si>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</si>
  <si>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</si>
  <si>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</si>
  <si>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</si>
  <si>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</si>
  <si>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</si>
  <si>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</si>
  <si>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</si>
  <si>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</si>
  <si>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</si>
  <si>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</si>
  <si>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</si>
  <si>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</si>
  <si>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</si>
  <si>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</si>
  <si>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</si>
  <si>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</si>
  <si>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</si>
  <si>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FRONT BUMPER GUIDE SECTION - LH / RH</t>
  </si>
  <si>
    <t xml:space="preserve">CAUTION STICKER </t>
  </si>
  <si>
    <t>POP RIVET</t>
  </si>
  <si>
    <t xml:space="preserve">S/N </t>
  </si>
  <si>
    <t>AIG ASIA PACIFIC INSURANCE PTE LTD</t>
  </si>
  <si>
    <t>78 SHENTON WAY</t>
  </si>
  <si>
    <t>#07-16 AIG BUILDING</t>
  </si>
  <si>
    <t>SINGAPORE 079120</t>
  </si>
  <si>
    <t>PA/OD/0079/2022/JT</t>
  </si>
  <si>
    <r>
      <t xml:space="preserve">VEHICLE </t>
    </r>
    <r>
      <rPr>
        <b/>
        <u/>
        <sz val="10"/>
        <rFont val="Audi Type"/>
        <family val="2"/>
      </rPr>
      <t>IN</t>
    </r>
    <r>
      <rPr>
        <b/>
        <sz val="10"/>
        <rFont val="Audi Type"/>
        <family val="2"/>
      </rPr>
      <t xml:space="preserve"> WORKSHOP. KINDLY ARRANGE FOR SURVEY ON 7/2/22</t>
    </r>
  </si>
  <si>
    <t>MR ENG KWANG CHIANG</t>
  </si>
  <si>
    <t>52B HASSAN DRIVE</t>
  </si>
  <si>
    <t>SINGAPORE 757135</t>
  </si>
  <si>
    <t>HP +65 97929678</t>
  </si>
  <si>
    <t>1900157269-01</t>
  </si>
  <si>
    <t>SMZ 3280 Y</t>
  </si>
  <si>
    <t>AUDI A3 SEDAN 1.0 TFSI 8V</t>
  </si>
  <si>
    <t>CHZ C34586</t>
  </si>
  <si>
    <t>WAUZZZ8V5LA007331</t>
  </si>
  <si>
    <t>WOODLANDS</t>
  </si>
  <si>
    <t>ESTIMATED LABOUR CHARGES FOR ACCIDENT VEHICLE SMZ 3280 Y</t>
  </si>
  <si>
    <t>MATERIAL LIST FOR ACCIDENT VEHICLE REGN NO. SMZ 3280 Y</t>
  </si>
  <si>
    <t>TO REMOVE, CHECK AND TRANSFER FRONT WIRE HARNESS FOR HEADLIGHTS, HORNS, OUTSIDE TEMPERATURE SENSOR AND HEADLIGHT WASHER ASSY.</t>
  </si>
  <si>
    <t>TO REMOVE AND TRANSFER BOTH HEADLIGHT'S CONTROL UNIT AND POWER MODULE.</t>
  </si>
  <si>
    <t>TO REMOVE AND RENEW AIRCON CONDENSER, ADDITIONAL RADIATOR AND RADIATOR. CHECK ELECTRICAL AND FANS AND CONTROL UNIT. PRESSURISE COOLING SYSTEM, VACCUM AND REGAS.</t>
  </si>
  <si>
    <t>TO RENEW FRONT WINDSCREEN.</t>
  </si>
  <si>
    <t>TO INSTALL SOLAR FILM FOR FRONT WINDSCREEN.</t>
  </si>
  <si>
    <t>SUB TOTAL LABOUR CHARGES</t>
  </si>
  <si>
    <t>TO CARRY OUT WATER SEEPAGE TEST FOR FRONT WINDSCREEN.</t>
  </si>
  <si>
    <t>TO DISMANTLE AND RENEW FRONT BUMPER, BONNET, BOTH FRONT FENDER AND BOTH HEADLIGHTS. TO RENEW FRONT LOCK CARRIER AND ALIGN TO POSTION. RE-ORGANIZE CRASH MANAGEMENT COMPONENTS. REINSTALL ALL PARTS REMOVED.</t>
  </si>
  <si>
    <t>TO CARRY OUT PRE/POST DIAGNOSTIC CHECK.</t>
  </si>
  <si>
    <t>FRONT BUMPER</t>
  </si>
  <si>
    <t>FRONT BUMPER GRILLE - CENTER</t>
  </si>
  <si>
    <t>FRONT BUMPER CLOSING ELEMENT - LOWER CENTER</t>
  </si>
  <si>
    <t>FRONT BUMPER CLOSING ELEMENT - LH / RH</t>
  </si>
  <si>
    <t>FRONT BUMPER TRIM COVER - LH / RH</t>
  </si>
  <si>
    <t>FRONT BUMPER ADAPTER - LH / RH</t>
  </si>
  <si>
    <t>RADIATOR GRILLE</t>
  </si>
  <si>
    <t>RADIATOR GRILLE CLOSING ELEMENT</t>
  </si>
  <si>
    <t>AIR COND STICKER</t>
  </si>
  <si>
    <t>FRONT BUMPER REINFORCEMENT BEAM</t>
  </si>
  <si>
    <t>FRONT BUMPER FOAM FILLER PIECE</t>
  </si>
  <si>
    <t>FRONT BUMPER REINFORCEMENT BEAM COVER</t>
  </si>
  <si>
    <t>HORN - LH / RH</t>
  </si>
  <si>
    <t>FRONT FENDER - LH / RH</t>
  </si>
  <si>
    <t>FRONT FENDER ATTACHMENT PARTS</t>
  </si>
  <si>
    <t>FRONT FENDER BRACKET - LH / RH</t>
  </si>
  <si>
    <t>FRONT WHEEL HOUSING LINER - LH / RH</t>
  </si>
  <si>
    <t>FRONT FENDER BRACE - LH / RH</t>
  </si>
  <si>
    <t>FRONT WHEEL HOUSING LINER ATTACHMENT PARTS</t>
  </si>
  <si>
    <t>BONNET</t>
  </si>
  <si>
    <t>BONNET ATTACHMENT PARTS</t>
  </si>
  <si>
    <t>BONNET HINGE - LH / RH</t>
  </si>
  <si>
    <t>BONNET EDGE PROTECTION</t>
  </si>
  <si>
    <t>BONNET STRIKER - LH / RH</t>
  </si>
  <si>
    <t>BONNET MICRO-SWITCH</t>
  </si>
  <si>
    <t>BONNET CATCH HOOK - LOWER</t>
  </si>
  <si>
    <t>BONNET CATCH HOOK - UPPER</t>
  </si>
  <si>
    <t>BONNET BOWDEN CABLE - CENTER</t>
  </si>
  <si>
    <t>BONNET BOWDEN CABLE COVER CAP</t>
  </si>
  <si>
    <t>FRONT FENDER INNER COVER - LH / RH</t>
  </si>
  <si>
    <t>PLENUM CHAMBER</t>
  </si>
  <si>
    <t>GAS FILLED STRUT</t>
  </si>
  <si>
    <t>HEADLIGHT - LH / RH</t>
  </si>
  <si>
    <t>HEADLIGHT POWER MODULE - LH</t>
  </si>
  <si>
    <t>HEADLIGHT HEAT SINK - LH</t>
  </si>
  <si>
    <t>HEADLIGHT CONTROL UNIT</t>
  </si>
  <si>
    <t>HEADLIGHT HOSE - LH</t>
  </si>
  <si>
    <t>LIFT CYLINDER - LH / RH</t>
  </si>
  <si>
    <t>LIFT CYLINDER HOSE</t>
  </si>
  <si>
    <t>WASH WATER RESERVOIR</t>
  </si>
  <si>
    <t>LOCK CARRIER</t>
  </si>
  <si>
    <t>A/C CONDENSER</t>
  </si>
  <si>
    <t>REFRIGERANT LINE</t>
  </si>
  <si>
    <t>OUTSIDE TEMPERATURE SENSOR BRACKET</t>
  </si>
  <si>
    <t>ADDITIONAL RADIATOR</t>
  </si>
  <si>
    <t>RADIATOR</t>
  </si>
  <si>
    <t>RADIATOR COOLANT</t>
  </si>
  <si>
    <t>RADIATOR FAN RING</t>
  </si>
  <si>
    <t>RADIATOR AIR GUIDE - LH / RH</t>
  </si>
  <si>
    <t>FRONT WINDSCREEN</t>
  </si>
  <si>
    <t>FRONT RAIN SENSOR GEL FOIL</t>
  </si>
  <si>
    <t>SPRING CLIP</t>
  </si>
  <si>
    <t>AIR INTAKE HOSE</t>
  </si>
  <si>
    <t>AIR INTAKE AIR GUIDE</t>
  </si>
  <si>
    <t>PRIMER</t>
  </si>
  <si>
    <t>WINDSCREEN WATER DEFLECTOR STRIP - LH / RH</t>
  </si>
  <si>
    <t>FRONT NO PLATE</t>
  </si>
  <si>
    <t>FRONT WINDSCREEN SEALANT</t>
  </si>
  <si>
    <t>SUNDRIES</t>
  </si>
  <si>
    <t>TO RESPRAY FRONT BUMPER, BONNET, HINGES, BOTH FRONT FENDERS AND BOTH UPPER A-PILLARS.</t>
  </si>
  <si>
    <t>FRONT BUMPER FIXING PARTS</t>
  </si>
  <si>
    <t>FRONT BUMPER AIR GUIDE GRILLE - LH / RH</t>
  </si>
  <si>
    <t>FRONT FENDER END BRACKET - LH / RH</t>
  </si>
  <si>
    <t>RADIATOR SEAL - RH OUTER</t>
  </si>
  <si>
    <t>RADIATOR AIR GUIDE - UPPER CENTER</t>
  </si>
  <si>
    <t>AIR INTAKE - LOWER COVER</t>
  </si>
  <si>
    <t>AIR INTAKE - UPPER COVER</t>
  </si>
  <si>
    <t>c/f</t>
  </si>
  <si>
    <t xml:space="preserve">                      bl-23/-03/22</t>
  </si>
  <si>
    <t>Hi Steve</t>
  </si>
  <si>
    <t>10 days exclude 2 Sundays</t>
  </si>
  <si>
    <t>Johnny Boo 28 Mar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</si>
</sst>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1"/>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b/>
      <i/>
      <sz val="11"/>
      <color theme="1"/>
      <name val="Calibri"/>
      <family val="2"/>
      <scheme val="minor"/>
    </font>
    <font>
      <b/>
      <i/>
      <sz val="10"/>
      <color rgb="FFFF0000"/>
      <name val="Audi Type"/>
    </font>
    <font>
      <b/>
      <i/>
      <u/>
      <sz val="10"/>
      <color rgb="FFFF0000"/>
      <name val="Audi Type"/>
    </font>
    <font>
      <b/>
      <i/>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5">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0" applyFont="1" applyAlignment="1">
      <alignment horizontal="right"/>
    </xf>
    <xf numFmtId="0" fontId="28" fillId="0" borderId="0" xfId="0" applyFont="1" applyAlignment="1">
      <alignment horizontal="right"/>
    </xf>
    <xf numFmtId="0" fontId="27" fillId="0" borderId="0" xfId="0" applyFont="1" applyAlignment="1">
      <alignment horizontal="center"/>
    </xf>
    <xf numFmtId="0" fontId="21" fillId="0" borderId="5" xfId="34" applyFont="1" applyBorder="1" applyAlignment="1">
      <alignment horizontal="left" vertical="center"/>
    </xf>
    <xf numFmtId="0" fontId="21" fillId="0" borderId="0" xfId="34" applyFont="1" applyBorder="1" applyAlignment="1">
      <alignment horizontal="left" vertical="center"/>
    </xf>
    <xf numFmtId="0" fontId="22" fillId="0" borderId="5" xfId="34" applyFont="1" applyBorder="1" applyAlignment="1">
      <alignment horizontal="left"/>
    </xf>
    <xf numFmtId="0" fontId="22" fillId="0" borderId="0" xfId="34" applyFont="1" applyBorder="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9" fillId="0" borderId="0" xfId="1" applyFont="1" applyAlignment="1">
      <alignment vertical="center"/>
    </xf>
    <xf numFmtId="164" fontId="30" fillId="0" borderId="0" xfId="1" applyFont="1" applyAlignment="1">
      <alignment horizontal="left" vertical="center"/>
    </xf>
    <xf numFmtId="164" fontId="31" fillId="0" borderId="1" xfId="1" applyFont="1" applyBorder="1" applyAlignment="1">
      <alignment horizontal="center" vertical="center"/>
    </xf>
    <xf numFmtId="164" fontId="32" fillId="0" borderId="0" xfId="1" applyFont="1" applyAlignment="1">
      <alignment vertical="center"/>
    </xf>
    <xf numFmtId="164" fontId="33" fillId="0" borderId="0" xfId="1" applyFont="1" applyAlignment="1">
      <alignment vertical="center"/>
    </xf>
    <xf numFmtId="0" fontId="34" fillId="0" borderId="0" xfId="0" applyFont="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5" fillId="0" borderId="0" xfId="0" applyFont="1"/>
    <xf numFmtId="0" fontId="36" fillId="0" borderId="0" xfId="0" applyFont="1"/>
    <xf numFmtId="0" fontId="37" fillId="4" borderId="0" xfId="0" applyFont="1" applyFill="1"/>
    <xf numFmtId="164" fontId="38" fillId="0" borderId="0" xfId="1" applyFont="1" applyAlignment="1">
      <alignment vertical="center"/>
    </xf>
    <xf numFmtId="164" fontId="38" fillId="0" borderId="0" xfId="1" applyFont="1" applyAlignment="1">
      <alignment horizontal="right" vertical="center"/>
    </xf>
    <xf numFmtId="164" fontId="39" fillId="0" borderId="0" xfId="1" applyFont="1" applyAlignment="1">
      <alignment vertical="center"/>
    </xf>
    <xf numFmtId="164" fontId="40" fillId="0" borderId="0" xfId="1" applyFont="1" applyAlignment="1">
      <alignment horizontal="center"/>
    </xf>
    <xf numFmtId="164" fontId="40"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164" fontId="30" fillId="0" borderId="0" xfId="1" applyFont="1" applyAlignment="1">
      <alignment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topLeftCell="A19" zoomScaleNormal="100" workbookViewId="0">
      <selection activeCell="D21" sqref="D21:E23"/>
    </sheetView>
  </sheetViews>
  <sheetFormatPr defaultColWidth="14.6640625" defaultRowHeight="13.2"/>
  <cols>
    <col min="1" max="1" width="25.6640625" style="9" customWidth="1"/>
    <col min="2" max="2" width="5.6640625" style="72"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74</v>
      </c>
    </row>
    <row r="15" spans="1:5" s="2" customFormat="1" ht="15.6" customHeight="1">
      <c r="A15" s="13" t="s">
        <v>3</v>
      </c>
      <c r="B15" s="15" t="s">
        <v>0</v>
      </c>
      <c r="C15" s="4">
        <v>44596</v>
      </c>
    </row>
    <row r="16" spans="1:5" s="2" customFormat="1" ht="15.6" customHeight="1">
      <c r="A16" s="13" t="s">
        <v>1</v>
      </c>
      <c r="B16" s="15" t="s">
        <v>0</v>
      </c>
      <c r="C16" s="46">
        <v>10128</v>
      </c>
    </row>
    <row r="17" spans="1:5" s="2" customFormat="1" ht="14.1" customHeight="1">
      <c r="A17" s="1"/>
      <c r="B17" s="74"/>
    </row>
    <row r="18" spans="1:5" s="2" customFormat="1" ht="19.5" customHeight="1">
      <c r="A18" s="51" t="s">
        <v>75</v>
      </c>
      <c r="B18" s="20"/>
    </row>
    <row r="19" spans="1:5" s="2" customFormat="1" ht="19.5" customHeight="1">
      <c r="A19" s="13"/>
      <c r="B19" s="15"/>
    </row>
    <row r="20" spans="1:5" s="2" customFormat="1" ht="15.75" customHeight="1">
      <c r="A20" s="51" t="s">
        <v>70</v>
      </c>
      <c r="B20" s="15"/>
      <c r="C20" s="6"/>
      <c r="D20"/>
      <c r="E20"/>
    </row>
    <row r="21" spans="1:5" s="17" customFormat="1" ht="18.75" customHeight="1">
      <c r="A21" s="1" t="s">
        <v>71</v>
      </c>
      <c r="B21" s="16"/>
      <c r="C21" s="16"/>
      <c r="D21" s="96" t="s">
        <v>166</v>
      </c>
      <c r="E21" s="96"/>
    </row>
    <row r="22" spans="1:5" s="17" customFormat="1" ht="14.1" customHeight="1">
      <c r="A22" s="1" t="s">
        <v>72</v>
      </c>
      <c r="D22" s="96" t="s">
        <v>167</v>
      </c>
      <c r="E22" s="96"/>
    </row>
    <row r="23" spans="1:5" s="17" customFormat="1" ht="15.6" customHeight="1">
      <c r="A23" s="1" t="s">
        <v>73</v>
      </c>
      <c r="D23" s="96" t="s">
        <v>168</v>
      </c>
      <c r="E23" s="96"/>
    </row>
    <row r="24" spans="1:5" s="17" customFormat="1" ht="15.6" customHeight="1">
      <c r="A24" s="79" t="s">
        <v>58</v>
      </c>
      <c r="B24" s="80"/>
      <c r="C24" s="80"/>
      <c r="D24"/>
      <c r="E24"/>
    </row>
    <row r="25" spans="1:5" s="17" customFormat="1" ht="15.6" customHeight="1">
      <c r="A25" s="81" t="s">
        <v>59</v>
      </c>
      <c r="B25" s="82"/>
      <c r="C25" s="82"/>
      <c r="D25"/>
      <c r="E25"/>
    </row>
    <row r="26" spans="1:5" s="2" customFormat="1" ht="14.1" customHeight="1">
      <c r="A26" s="50"/>
      <c r="B26" s="74"/>
      <c r="C26" s="49"/>
    </row>
    <row r="27" spans="1:5" s="2" customFormat="1" ht="14.1" customHeight="1">
      <c r="A27" s="18"/>
      <c r="B27" s="74"/>
      <c r="C27" s="1"/>
    </row>
    <row r="28" spans="1:5" s="2" customFormat="1" ht="15.6" customHeight="1">
      <c r="A28" s="13" t="s">
        <v>16</v>
      </c>
      <c r="B28" s="15" t="s">
        <v>0</v>
      </c>
      <c r="C28" s="1" t="s">
        <v>76</v>
      </c>
    </row>
    <row r="29" spans="1:5" s="2" customFormat="1" ht="15.6" customHeight="1">
      <c r="A29" s="13" t="s">
        <v>17</v>
      </c>
      <c r="B29" s="15" t="s">
        <v>0</v>
      </c>
      <c r="C29" s="1" t="s">
        <v>77</v>
      </c>
    </row>
    <row r="30" spans="1:5" s="2" customFormat="1" ht="15.6" customHeight="1">
      <c r="A30" s="13"/>
      <c r="B30" s="15"/>
      <c r="C30" s="1" t="s">
        <v>78</v>
      </c>
    </row>
    <row r="31" spans="1:5" s="2" customFormat="1" ht="15.6" customHeight="1">
      <c r="A31" s="13" t="s">
        <v>18</v>
      </c>
      <c r="B31" s="15" t="s">
        <v>0</v>
      </c>
      <c r="C31" s="1" t="s">
        <v>79</v>
      </c>
    </row>
    <row r="32" spans="1:5" s="2" customFormat="1" ht="15.6" customHeight="1">
      <c r="A32" s="13" t="s">
        <v>19</v>
      </c>
      <c r="B32" s="15" t="s">
        <v>0</v>
      </c>
      <c r="C32" s="1" t="s">
        <v>64</v>
      </c>
    </row>
    <row r="33" spans="1:3" s="2" customFormat="1">
      <c r="A33" s="13" t="s">
        <v>20</v>
      </c>
      <c r="B33" s="15" t="s">
        <v>0</v>
      </c>
      <c r="C33" s="7" t="s">
        <v>80</v>
      </c>
    </row>
    <row r="34" spans="1:3" s="2" customFormat="1" ht="21.75" customHeight="1">
      <c r="A34" s="13" t="s">
        <v>21</v>
      </c>
      <c r="B34" s="15" t="s">
        <v>0</v>
      </c>
      <c r="C34" s="51" t="s">
        <v>81</v>
      </c>
    </row>
    <row r="35" spans="1:3" s="2" customFormat="1">
      <c r="A35" s="13" t="s">
        <v>22</v>
      </c>
      <c r="B35" s="15" t="s">
        <v>0</v>
      </c>
      <c r="C35" s="1" t="s">
        <v>82</v>
      </c>
    </row>
    <row r="36" spans="1:3" s="2" customFormat="1" ht="15.6" customHeight="1">
      <c r="A36" s="21" t="s">
        <v>23</v>
      </c>
      <c r="B36" s="22" t="s">
        <v>0</v>
      </c>
      <c r="C36" s="8">
        <v>44263</v>
      </c>
    </row>
    <row r="37" spans="1:3" s="2" customFormat="1" ht="15.6" customHeight="1">
      <c r="A37" s="13" t="s">
        <v>24</v>
      </c>
      <c r="B37" s="15" t="s">
        <v>0</v>
      </c>
      <c r="C37" s="7" t="s">
        <v>83</v>
      </c>
    </row>
    <row r="38" spans="1:3" s="2" customFormat="1" ht="15.6" customHeight="1">
      <c r="A38" s="13" t="s">
        <v>25</v>
      </c>
      <c r="B38" s="15" t="s">
        <v>0</v>
      </c>
      <c r="C38" s="7" t="s">
        <v>84</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44593</v>
      </c>
    </row>
    <row r="43" spans="1:3" s="2" customFormat="1" ht="15.6" customHeight="1">
      <c r="A43" s="13" t="s">
        <v>30</v>
      </c>
      <c r="B43" s="15" t="s">
        <v>0</v>
      </c>
      <c r="C43" s="4" t="s">
        <v>85</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9" zoomScaleNormal="100" zoomScaleSheetLayoutView="115" workbookViewId="0">
      <selection activeCell="E7"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7"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8"/>
    </row>
    <row r="5" spans="1:5" s="2" customFormat="1" ht="10.5" customHeight="1">
      <c r="A5" s="23" t="s">
        <v>15</v>
      </c>
      <c r="B5" s="1"/>
      <c r="D5" s="29"/>
      <c r="E5" s="97"/>
    </row>
    <row r="6" spans="1:5" s="2" customFormat="1" ht="13.5" customHeight="1">
      <c r="A6" s="24" t="s">
        <v>5</v>
      </c>
      <c r="B6" s="1"/>
      <c r="D6" s="29"/>
      <c r="E6" s="97"/>
    </row>
    <row r="7" spans="1:5" s="2" customFormat="1" ht="15" customHeight="1">
      <c r="A7" s="1"/>
      <c r="B7" s="1"/>
      <c r="D7" s="29"/>
      <c r="E7" s="97"/>
    </row>
    <row r="8" spans="1:5" s="25" customFormat="1" ht="15.6">
      <c r="A8" s="45" t="s">
        <v>86</v>
      </c>
      <c r="D8" s="30"/>
      <c r="E8" s="99"/>
    </row>
    <row r="10" spans="1:5" ht="23.1" customHeight="1">
      <c r="D10" s="68" t="s">
        <v>34</v>
      </c>
      <c r="E10" s="100" t="s">
        <v>36</v>
      </c>
    </row>
    <row r="11" spans="1:5" ht="23.1" customHeight="1">
      <c r="A11" s="56" t="s">
        <v>32</v>
      </c>
      <c r="B11" s="56" t="s">
        <v>33</v>
      </c>
      <c r="C11" s="56"/>
      <c r="D11" s="31" t="s">
        <v>35</v>
      </c>
      <c r="E11" s="101" t="s">
        <v>37</v>
      </c>
    </row>
    <row r="14" spans="1:5" ht="52.8">
      <c r="A14" s="26">
        <v>1</v>
      </c>
      <c r="B14" s="52" t="s">
        <v>88</v>
      </c>
      <c r="C14" s="26" t="s">
        <v>32</v>
      </c>
      <c r="D14" s="27">
        <v>360</v>
      </c>
      <c r="E14" s="102">
        <v>360</v>
      </c>
    </row>
    <row r="15" spans="1:5" ht="15.6">
      <c r="B15" s="32"/>
      <c r="E15" s="102"/>
    </row>
    <row r="16" spans="1:5" ht="26.4">
      <c r="A16" s="26">
        <v>2</v>
      </c>
      <c r="B16" s="52" t="s">
        <v>89</v>
      </c>
      <c r="C16" s="26" t="s">
        <v>32</v>
      </c>
      <c r="D16" s="27">
        <v>700</v>
      </c>
      <c r="E16" s="102">
        <v>500</v>
      </c>
    </row>
    <row r="17" spans="1:5" ht="15.6">
      <c r="B17" s="32"/>
      <c r="E17" s="102"/>
    </row>
    <row r="18" spans="1:5" ht="66">
      <c r="A18" s="26">
        <v>3</v>
      </c>
      <c r="B18" s="52" t="s">
        <v>90</v>
      </c>
      <c r="C18" s="26" t="s">
        <v>32</v>
      </c>
      <c r="D18" s="27">
        <v>1400</v>
      </c>
      <c r="E18" s="102">
        <v>1400</v>
      </c>
    </row>
    <row r="19" spans="1:5" ht="15.6">
      <c r="B19" s="47"/>
      <c r="E19" s="102"/>
    </row>
    <row r="20" spans="1:5" ht="15.6">
      <c r="A20" s="26">
        <v>4</v>
      </c>
      <c r="B20" s="52" t="s">
        <v>91</v>
      </c>
      <c r="C20" s="26" t="s">
        <v>32</v>
      </c>
      <c r="D20" s="27">
        <v>480</v>
      </c>
      <c r="E20" s="102">
        <v>480</v>
      </c>
    </row>
    <row r="21" spans="1:5" ht="15.6">
      <c r="A21" s="26"/>
      <c r="B21" s="48"/>
      <c r="C21" s="26"/>
      <c r="E21" s="102"/>
    </row>
    <row r="22" spans="1:5" ht="15.6">
      <c r="A22" s="26">
        <v>5</v>
      </c>
      <c r="B22" s="52" t="s">
        <v>92</v>
      </c>
      <c r="C22" s="26" t="s">
        <v>32</v>
      </c>
      <c r="D22" s="27">
        <v>400</v>
      </c>
      <c r="E22" s="102">
        <v>400</v>
      </c>
    </row>
    <row r="23" spans="1:5">
      <c r="A23" s="26"/>
      <c r="B23" s="52"/>
      <c r="C23" s="26"/>
    </row>
    <row r="24" spans="1:5" ht="23.1" customHeight="1" thickBot="1">
      <c r="A24" s="26"/>
      <c r="B24" s="59" t="s">
        <v>93</v>
      </c>
      <c r="C24" s="34" t="s">
        <v>0</v>
      </c>
      <c r="D24" s="39">
        <f>SUM(D14:D23)</f>
        <v>3340</v>
      </c>
      <c r="E24" s="103">
        <f>SUM(E14:E23)</f>
        <v>3140</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5"/>
  <sheetViews>
    <sheetView topLeftCell="A16" zoomScaleNormal="100" zoomScaleSheetLayoutView="115" workbookViewId="0">
      <selection activeCell="E1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7" customWidth="1"/>
    <col min="6" max="16384" width="14.6640625" style="9"/>
  </cols>
  <sheetData>
    <row r="1" spans="1:5">
      <c r="C1" s="10"/>
      <c r="D1" s="28"/>
    </row>
    <row r="2" spans="1:5">
      <c r="C2" s="10"/>
      <c r="D2" s="28"/>
    </row>
    <row r="3" spans="1:5">
      <c r="C3" s="10"/>
      <c r="D3" s="28"/>
    </row>
    <row r="4" spans="1:5" s="49" customFormat="1" ht="13.5" customHeight="1">
      <c r="A4" s="23" t="s">
        <v>4</v>
      </c>
      <c r="B4" s="1"/>
      <c r="D4" s="29"/>
      <c r="E4" s="98"/>
    </row>
    <row r="5" spans="1:5" s="49" customFormat="1" ht="10.5" customHeight="1">
      <c r="A5" s="23" t="s">
        <v>15</v>
      </c>
      <c r="B5" s="1"/>
      <c r="D5" s="29"/>
      <c r="E5" s="97"/>
    </row>
    <row r="6" spans="1:5" s="49" customFormat="1" ht="13.5" customHeight="1">
      <c r="A6" s="24" t="s">
        <v>5</v>
      </c>
      <c r="B6" s="1"/>
      <c r="D6" s="29"/>
      <c r="E6" s="97"/>
    </row>
    <row r="7" spans="1:5" s="49" customFormat="1" ht="15" customHeight="1">
      <c r="A7" s="1"/>
      <c r="B7" s="1"/>
      <c r="D7" s="29"/>
      <c r="E7" s="97"/>
    </row>
    <row r="8" spans="1:5" s="25" customFormat="1" ht="15.6">
      <c r="A8" s="45" t="s">
        <v>86</v>
      </c>
      <c r="D8" s="30"/>
      <c r="E8" s="99"/>
    </row>
    <row r="10" spans="1:5" ht="23.1" customHeight="1">
      <c r="D10" s="68" t="s">
        <v>34</v>
      </c>
      <c r="E10" s="100" t="s">
        <v>36</v>
      </c>
    </row>
    <row r="11" spans="1:5" ht="23.1" customHeight="1">
      <c r="A11" s="56" t="s">
        <v>32</v>
      </c>
      <c r="B11" s="56" t="s">
        <v>33</v>
      </c>
      <c r="C11" s="56"/>
      <c r="D11" s="31" t="s">
        <v>35</v>
      </c>
      <c r="E11" s="101" t="s">
        <v>37</v>
      </c>
    </row>
    <row r="13" spans="1:5" ht="15.6">
      <c r="B13" s="77" t="s">
        <v>164</v>
      </c>
      <c r="E13" s="102">
        <v>3140</v>
      </c>
    </row>
    <row r="14" spans="1:5" ht="26.4">
      <c r="A14" s="26">
        <v>6</v>
      </c>
      <c r="B14" s="52" t="s">
        <v>94</v>
      </c>
      <c r="C14" s="26" t="s">
        <v>32</v>
      </c>
      <c r="D14" s="27">
        <v>200</v>
      </c>
      <c r="E14" s="102">
        <v>150</v>
      </c>
    </row>
    <row r="15" spans="1:5" ht="15.6">
      <c r="B15" s="47"/>
      <c r="E15" s="102"/>
    </row>
    <row r="16" spans="1:5" ht="65.25" customHeight="1">
      <c r="A16" s="26">
        <v>7</v>
      </c>
      <c r="B16" s="52" t="s">
        <v>95</v>
      </c>
      <c r="D16" s="27">
        <v>5600</v>
      </c>
      <c r="E16" s="102">
        <v>3000</v>
      </c>
    </row>
    <row r="17" spans="1:5" ht="15.6">
      <c r="B17" s="47"/>
      <c r="E17" s="102"/>
    </row>
    <row r="18" spans="1:5" ht="27.75" customHeight="1">
      <c r="A18" s="26">
        <v>8</v>
      </c>
      <c r="B18" s="52" t="s">
        <v>156</v>
      </c>
      <c r="C18" s="26"/>
      <c r="D18" s="27">
        <v>5500</v>
      </c>
      <c r="E18" s="102">
        <v>2300</v>
      </c>
    </row>
    <row r="19" spans="1:5" ht="15.6">
      <c r="B19" s="47"/>
      <c r="E19" s="102"/>
    </row>
    <row r="20" spans="1:5" ht="15.6">
      <c r="A20" s="26">
        <v>9</v>
      </c>
      <c r="B20" s="52" t="s">
        <v>96</v>
      </c>
      <c r="C20" s="26" t="s">
        <v>32</v>
      </c>
      <c r="D20" s="27">
        <v>384</v>
      </c>
      <c r="E20" s="102">
        <v>384</v>
      </c>
    </row>
    <row r="21" spans="1:5">
      <c r="A21" s="26"/>
      <c r="B21" s="52"/>
      <c r="C21" s="26"/>
    </row>
    <row r="22" spans="1:5" ht="23.1" customHeight="1" thickBot="1">
      <c r="A22" s="26"/>
      <c r="B22" s="59" t="s">
        <v>38</v>
      </c>
      <c r="C22" s="34" t="s">
        <v>0</v>
      </c>
      <c r="D22" s="39">
        <f>SUM(D14:D21,LAB!D24)</f>
        <v>15024</v>
      </c>
      <c r="E22" s="103">
        <f>SUM(E14:E21,LAB!E24)</f>
        <v>8974</v>
      </c>
    </row>
    <row r="23" spans="1:5" ht="13.8" thickTop="1">
      <c r="B23" s="47"/>
      <c r="D23" s="33"/>
    </row>
    <row r="24" spans="1:5">
      <c r="B24" s="47"/>
    </row>
    <row r="25" spans="1:5">
      <c r="B25" s="47"/>
    </row>
    <row r="26" spans="1:5">
      <c r="B26" s="47"/>
    </row>
    <row r="27" spans="1:5">
      <c r="B27" s="47"/>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8" zoomScaleNormal="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4" t="s">
        <v>4</v>
      </c>
      <c r="B4" s="1"/>
      <c r="D4" s="29"/>
      <c r="E4" s="85"/>
    </row>
    <row r="5" spans="1:5" s="49" customFormat="1" ht="10.5" customHeight="1">
      <c r="A5" s="54" t="s">
        <v>15</v>
      </c>
      <c r="B5" s="1"/>
      <c r="D5" s="29"/>
      <c r="E5" s="85"/>
    </row>
    <row r="6" spans="1:5" s="49" customFormat="1" ht="13.5" customHeight="1">
      <c r="A6" s="55" t="s">
        <v>5</v>
      </c>
      <c r="B6" s="1"/>
      <c r="D6" s="29"/>
      <c r="E6" s="85"/>
    </row>
    <row r="7" spans="1:5" s="49" customFormat="1" ht="15" customHeight="1">
      <c r="A7" s="1"/>
      <c r="B7" s="1"/>
      <c r="D7" s="29"/>
      <c r="E7" s="85"/>
    </row>
    <row r="8" spans="1:5" s="25" customFormat="1" ht="23.1" customHeight="1">
      <c r="A8" s="69" t="s">
        <v>87</v>
      </c>
      <c r="D8" s="30"/>
      <c r="E8" s="104"/>
    </row>
    <row r="10" spans="1:5" ht="23.1" customHeight="1">
      <c r="A10" s="57"/>
      <c r="B10" s="57"/>
      <c r="C10" s="57"/>
      <c r="D10" s="83" t="s">
        <v>41</v>
      </c>
      <c r="E10" s="83"/>
    </row>
    <row r="11" spans="1:5" ht="23.1" customHeight="1">
      <c r="A11" s="66" t="s">
        <v>32</v>
      </c>
      <c r="B11" s="66" t="s">
        <v>40</v>
      </c>
      <c r="C11" s="67" t="s">
        <v>39</v>
      </c>
      <c r="D11" s="67" t="s">
        <v>42</v>
      </c>
      <c r="E11" s="87" t="s">
        <v>43</v>
      </c>
    </row>
    <row r="12" spans="1:5" ht="15" customHeight="1"/>
    <row r="13" spans="1:5" ht="23.1" customHeight="1">
      <c r="A13" s="26">
        <v>1</v>
      </c>
      <c r="B13" s="53" t="s">
        <v>97</v>
      </c>
      <c r="C13" s="26">
        <v>1</v>
      </c>
      <c r="D13" s="27">
        <v>1987</v>
      </c>
      <c r="E13" s="89">
        <v>1589.6</v>
      </c>
    </row>
    <row r="14" spans="1:5" ht="23.1" customHeight="1">
      <c r="A14" s="26">
        <v>2</v>
      </c>
      <c r="B14" s="53" t="s">
        <v>157</v>
      </c>
      <c r="C14" s="26">
        <v>1</v>
      </c>
      <c r="D14" s="27">
        <v>195</v>
      </c>
      <c r="E14" s="89"/>
    </row>
    <row r="15" spans="1:5" ht="23.1" customHeight="1">
      <c r="A15" s="26">
        <v>3</v>
      </c>
      <c r="B15" s="53" t="s">
        <v>66</v>
      </c>
      <c r="C15" s="26">
        <v>2</v>
      </c>
      <c r="D15" s="27">
        <f>43*2</f>
        <v>86</v>
      </c>
      <c r="E15" s="89"/>
    </row>
    <row r="16" spans="1:5" ht="23.1" customHeight="1">
      <c r="A16" s="26">
        <v>4</v>
      </c>
      <c r="B16" s="53" t="s">
        <v>98</v>
      </c>
      <c r="C16" s="26">
        <v>1</v>
      </c>
      <c r="D16" s="27">
        <v>179</v>
      </c>
      <c r="E16" s="89"/>
    </row>
    <row r="17" spans="1:5" s="38" customFormat="1" ht="23.1" customHeight="1">
      <c r="A17" s="26">
        <v>5</v>
      </c>
      <c r="B17" s="53" t="s">
        <v>99</v>
      </c>
      <c r="C17" s="36">
        <v>1</v>
      </c>
      <c r="D17" s="27">
        <v>571</v>
      </c>
      <c r="E17" s="89"/>
    </row>
    <row r="18" spans="1:5" s="38" customFormat="1" ht="23.1" customHeight="1">
      <c r="A18" s="26">
        <v>6</v>
      </c>
      <c r="B18" s="53" t="s">
        <v>100</v>
      </c>
      <c r="C18" s="36">
        <v>2</v>
      </c>
      <c r="D18" s="27">
        <f>318*2</f>
        <v>636</v>
      </c>
      <c r="E18" s="89"/>
    </row>
    <row r="19" spans="1:5" s="38" customFormat="1" ht="23.1" customHeight="1">
      <c r="A19" s="26">
        <v>7</v>
      </c>
      <c r="B19" s="53" t="s">
        <v>101</v>
      </c>
      <c r="C19" s="36">
        <v>2</v>
      </c>
      <c r="D19" s="27">
        <f>182*2</f>
        <v>364</v>
      </c>
      <c r="E19" s="89"/>
    </row>
    <row r="20" spans="1:5" s="38" customFormat="1" ht="23.1" customHeight="1">
      <c r="A20" s="26">
        <v>8</v>
      </c>
      <c r="B20" s="53" t="s">
        <v>102</v>
      </c>
      <c r="C20" s="36">
        <v>2</v>
      </c>
      <c r="D20" s="27">
        <f>42*2</f>
        <v>84</v>
      </c>
      <c r="E20" s="89"/>
    </row>
    <row r="21" spans="1:5" s="38" customFormat="1" ht="23.1" customHeight="1">
      <c r="A21" s="26">
        <v>9</v>
      </c>
      <c r="B21" s="53" t="s">
        <v>103</v>
      </c>
      <c r="C21" s="36">
        <v>1</v>
      </c>
      <c r="D21" s="27">
        <v>1406</v>
      </c>
      <c r="E21" s="89">
        <v>1124.8</v>
      </c>
    </row>
    <row r="22" spans="1:5" s="38" customFormat="1" ht="23.1" customHeight="1">
      <c r="A22" s="26">
        <v>10</v>
      </c>
      <c r="B22" s="53" t="s">
        <v>104</v>
      </c>
      <c r="C22" s="36">
        <v>1</v>
      </c>
      <c r="D22" s="27">
        <v>210</v>
      </c>
      <c r="E22" s="89">
        <v>168</v>
      </c>
    </row>
    <row r="23" spans="1:5" s="38" customFormat="1" ht="23.1" customHeight="1">
      <c r="A23" s="26">
        <v>11</v>
      </c>
      <c r="B23" s="53" t="s">
        <v>105</v>
      </c>
      <c r="C23" s="36">
        <v>1</v>
      </c>
      <c r="D23" s="27">
        <v>9</v>
      </c>
      <c r="E23" s="89">
        <v>6.64</v>
      </c>
    </row>
    <row r="24" spans="1:5" s="38" customFormat="1" ht="23.1" customHeight="1">
      <c r="A24" s="26">
        <v>12</v>
      </c>
      <c r="B24" s="53" t="s">
        <v>67</v>
      </c>
      <c r="C24" s="36">
        <v>1</v>
      </c>
      <c r="D24" s="27">
        <v>16</v>
      </c>
      <c r="E24" s="89">
        <v>12.4</v>
      </c>
    </row>
    <row r="25" spans="1:5" s="38" customFormat="1" ht="23.1" customHeight="1">
      <c r="A25" s="26">
        <v>13</v>
      </c>
      <c r="B25" s="53" t="s">
        <v>158</v>
      </c>
      <c r="C25" s="36">
        <v>2</v>
      </c>
      <c r="D25" s="75">
        <f>210*2</f>
        <v>420</v>
      </c>
      <c r="E25" s="89"/>
    </row>
    <row r="26" spans="1:5" s="38" customFormat="1" ht="23.1" customHeight="1">
      <c r="A26" s="26">
        <v>14</v>
      </c>
      <c r="B26" s="53" t="s">
        <v>106</v>
      </c>
      <c r="C26" s="36">
        <v>1</v>
      </c>
      <c r="D26" s="27">
        <v>847</v>
      </c>
      <c r="E26" s="89">
        <v>677.2</v>
      </c>
    </row>
    <row r="27" spans="1:5" s="38" customFormat="1" ht="23.1" customHeight="1">
      <c r="A27" s="26">
        <v>15</v>
      </c>
      <c r="B27" s="53" t="s">
        <v>107</v>
      </c>
      <c r="C27" s="36">
        <v>1</v>
      </c>
      <c r="D27" s="27">
        <v>211</v>
      </c>
      <c r="E27" s="89"/>
    </row>
    <row r="28" spans="1:5" s="38" customFormat="1" ht="23.1" customHeight="1">
      <c r="A28" s="26">
        <v>16</v>
      </c>
      <c r="B28" s="53" t="s">
        <v>108</v>
      </c>
      <c r="C28" s="36">
        <v>1</v>
      </c>
      <c r="D28" s="27">
        <v>136</v>
      </c>
      <c r="E28" s="89">
        <v>108.8</v>
      </c>
    </row>
    <row r="29" spans="1:5" s="38" customFormat="1" ht="23.1" customHeight="1">
      <c r="A29" s="26">
        <v>17</v>
      </c>
      <c r="B29" s="53" t="s">
        <v>109</v>
      </c>
      <c r="C29" s="36">
        <v>2</v>
      </c>
      <c r="D29" s="27">
        <f>213*2</f>
        <v>426</v>
      </c>
      <c r="E29" s="89"/>
    </row>
    <row r="30" spans="1:5" s="38" customFormat="1" ht="23.1" customHeight="1">
      <c r="A30" s="26">
        <v>18</v>
      </c>
      <c r="B30" s="53" t="s">
        <v>110</v>
      </c>
      <c r="C30" s="36">
        <v>2</v>
      </c>
      <c r="D30" s="27">
        <f>954*2</f>
        <v>1908</v>
      </c>
      <c r="E30" s="89">
        <v>763.2</v>
      </c>
    </row>
    <row r="31" spans="1:5" s="38" customFormat="1" ht="23.1" customHeight="1">
      <c r="A31" s="26">
        <v>19</v>
      </c>
      <c r="B31" s="53" t="s">
        <v>68</v>
      </c>
      <c r="C31" s="36">
        <v>10</v>
      </c>
      <c r="D31" s="27">
        <v>38</v>
      </c>
      <c r="E31" s="89">
        <v>30.4</v>
      </c>
    </row>
    <row r="32" spans="1:5" s="38" customFormat="1" ht="23.1" customHeight="1">
      <c r="A32" s="26">
        <v>20</v>
      </c>
      <c r="B32" s="53" t="s">
        <v>111</v>
      </c>
      <c r="C32" s="36">
        <v>1</v>
      </c>
      <c r="D32" s="27">
        <v>75</v>
      </c>
      <c r="E32" s="90"/>
    </row>
    <row r="33" spans="1:6" s="38" customFormat="1" ht="9.9" customHeight="1">
      <c r="A33" s="26"/>
      <c r="B33" s="53"/>
      <c r="C33" s="36"/>
      <c r="D33" s="37"/>
      <c r="E33" s="90"/>
    </row>
    <row r="34" spans="1:6" s="62" customFormat="1" ht="23.1" customHeight="1" thickBot="1">
      <c r="A34" s="58"/>
      <c r="B34" s="59" t="s">
        <v>60</v>
      </c>
      <c r="C34" s="60" t="s">
        <v>0</v>
      </c>
      <c r="D34" s="65">
        <f>SUM(D13:D33)</f>
        <v>9804</v>
      </c>
      <c r="E34" s="93">
        <f>SUM(E13:E33)</f>
        <v>4481.0399999999991</v>
      </c>
    </row>
    <row r="35" spans="1:6" s="62" customFormat="1" ht="9.9" customHeight="1" thickTop="1">
      <c r="A35" s="63"/>
      <c r="B35" s="59"/>
      <c r="C35" s="60"/>
      <c r="D35" s="64"/>
      <c r="E35" s="94"/>
    </row>
    <row r="36" spans="1:6">
      <c r="A36" s="35"/>
      <c r="B36" s="40" t="s">
        <v>65</v>
      </c>
      <c r="C36" s="40"/>
      <c r="D36" s="47"/>
      <c r="E36" s="95"/>
      <c r="F36" s="27"/>
    </row>
    <row r="37" spans="1:6">
      <c r="A37" s="35"/>
      <c r="B37" s="40" t="s">
        <v>62</v>
      </c>
      <c r="C37" s="40"/>
      <c r="D37" s="47"/>
      <c r="E37" s="95"/>
      <c r="F37" s="27"/>
    </row>
    <row r="38" spans="1:6">
      <c r="B38" s="40" t="s">
        <v>63</v>
      </c>
      <c r="C38" s="40"/>
      <c r="D38" s="47"/>
      <c r="E38" s="95"/>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17" zoomScaleNormal="100" workbookViewId="0">
      <selection activeCell="E17"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4" t="s">
        <v>4</v>
      </c>
      <c r="B4" s="1"/>
      <c r="D4" s="29"/>
      <c r="E4" s="85"/>
    </row>
    <row r="5" spans="1:5" s="49" customFormat="1" ht="10.5" customHeight="1">
      <c r="A5" s="54" t="s">
        <v>15</v>
      </c>
      <c r="B5" s="1"/>
      <c r="D5" s="29"/>
      <c r="E5" s="85"/>
    </row>
    <row r="6" spans="1:5" s="49" customFormat="1" ht="13.5" customHeight="1">
      <c r="A6" s="55" t="s">
        <v>5</v>
      </c>
      <c r="B6" s="1"/>
      <c r="D6" s="29"/>
      <c r="E6" s="85"/>
    </row>
    <row r="7" spans="1:5" s="49" customFormat="1" ht="15" customHeight="1">
      <c r="A7" s="1"/>
      <c r="B7" s="1"/>
      <c r="D7" s="29"/>
      <c r="E7" s="85"/>
    </row>
    <row r="8" spans="1:5" s="25" customFormat="1" ht="23.1" customHeight="1">
      <c r="A8" s="69" t="s">
        <v>87</v>
      </c>
      <c r="D8" s="30"/>
      <c r="E8" s="104"/>
    </row>
    <row r="10" spans="1:5" ht="23.1" customHeight="1">
      <c r="A10" s="57"/>
      <c r="B10" s="57"/>
      <c r="C10" s="57"/>
      <c r="D10" s="83" t="s">
        <v>41</v>
      </c>
      <c r="E10" s="83"/>
    </row>
    <row r="11" spans="1:5" ht="23.1" customHeight="1">
      <c r="A11" s="66" t="s">
        <v>32</v>
      </c>
      <c r="B11" s="66" t="s">
        <v>40</v>
      </c>
      <c r="C11" s="67" t="s">
        <v>39</v>
      </c>
      <c r="D11" s="67" t="s">
        <v>42</v>
      </c>
      <c r="E11" s="87" t="s">
        <v>43</v>
      </c>
    </row>
    <row r="12" spans="1:5" ht="15" customHeight="1">
      <c r="B12" s="76" t="s">
        <v>164</v>
      </c>
      <c r="E12" s="88">
        <v>4481.04</v>
      </c>
    </row>
    <row r="13" spans="1:5" ht="23.1" customHeight="1">
      <c r="A13" s="26">
        <v>21</v>
      </c>
      <c r="B13" s="53" t="s">
        <v>112</v>
      </c>
      <c r="C13" s="26">
        <v>2</v>
      </c>
      <c r="D13" s="27">
        <f>46*2</f>
        <v>92</v>
      </c>
      <c r="E13" s="89">
        <v>36.4</v>
      </c>
    </row>
    <row r="14" spans="1:5" ht="23.1" customHeight="1">
      <c r="A14" s="26">
        <v>22</v>
      </c>
      <c r="B14" s="53" t="s">
        <v>114</v>
      </c>
      <c r="C14" s="26">
        <v>2</v>
      </c>
      <c r="D14" s="27">
        <f>107*2</f>
        <v>214</v>
      </c>
      <c r="E14" s="89">
        <v>85.6</v>
      </c>
    </row>
    <row r="15" spans="1:5" ht="23.1" customHeight="1">
      <c r="A15" s="26">
        <v>23</v>
      </c>
      <c r="B15" s="53" t="s">
        <v>159</v>
      </c>
      <c r="C15" s="26">
        <v>2</v>
      </c>
      <c r="D15" s="27">
        <f>31*2</f>
        <v>62</v>
      </c>
      <c r="E15" s="89"/>
    </row>
    <row r="16" spans="1:5" ht="23.1" customHeight="1">
      <c r="A16" s="26">
        <v>24</v>
      </c>
      <c r="B16" s="53" t="s">
        <v>113</v>
      </c>
      <c r="C16" s="26">
        <v>2</v>
      </c>
      <c r="D16" s="27">
        <f>183*2</f>
        <v>366</v>
      </c>
      <c r="E16" s="89"/>
    </row>
    <row r="17" spans="1:5" s="38" customFormat="1" ht="23.1" customHeight="1">
      <c r="A17" s="26">
        <v>25</v>
      </c>
      <c r="B17" s="53" t="s">
        <v>115</v>
      </c>
      <c r="C17" s="36">
        <v>1</v>
      </c>
      <c r="D17" s="27">
        <v>93</v>
      </c>
      <c r="E17" s="89"/>
    </row>
    <row r="18" spans="1:5" s="38" customFormat="1" ht="23.1" customHeight="1">
      <c r="A18" s="26">
        <v>26</v>
      </c>
      <c r="B18" s="53" t="s">
        <v>116</v>
      </c>
      <c r="C18" s="36">
        <v>1</v>
      </c>
      <c r="D18" s="27">
        <v>3134</v>
      </c>
      <c r="E18" s="89">
        <v>2507.1999999999998</v>
      </c>
    </row>
    <row r="19" spans="1:5" s="38" customFormat="1" ht="23.1" customHeight="1">
      <c r="A19" s="26">
        <v>27</v>
      </c>
      <c r="B19" s="53" t="s">
        <v>117</v>
      </c>
      <c r="C19" s="36">
        <v>1</v>
      </c>
      <c r="D19" s="27">
        <v>172</v>
      </c>
      <c r="E19" s="89"/>
    </row>
    <row r="20" spans="1:5" s="38" customFormat="1" ht="23.1" customHeight="1">
      <c r="A20" s="26">
        <v>28</v>
      </c>
      <c r="B20" s="53" t="s">
        <v>118</v>
      </c>
      <c r="C20" s="36">
        <v>2</v>
      </c>
      <c r="D20" s="27">
        <f>68*2</f>
        <v>136</v>
      </c>
      <c r="E20" s="89">
        <v>108.48</v>
      </c>
    </row>
    <row r="21" spans="1:5" s="38" customFormat="1" ht="23.1" customHeight="1">
      <c r="A21" s="26">
        <v>29</v>
      </c>
      <c r="B21" s="53" t="s">
        <v>119</v>
      </c>
      <c r="C21" s="36">
        <v>1</v>
      </c>
      <c r="D21" s="27">
        <v>31</v>
      </c>
      <c r="E21" s="89">
        <v>24.72</v>
      </c>
    </row>
    <row r="22" spans="1:5" s="38" customFormat="1" ht="23.1" customHeight="1">
      <c r="A22" s="26">
        <v>30</v>
      </c>
      <c r="B22" s="53" t="s">
        <v>120</v>
      </c>
      <c r="C22" s="36">
        <v>2</v>
      </c>
      <c r="D22" s="27">
        <f>123*2</f>
        <v>246</v>
      </c>
      <c r="E22" s="89">
        <v>98</v>
      </c>
    </row>
    <row r="23" spans="1:5" s="38" customFormat="1" ht="23.1" customHeight="1">
      <c r="A23" s="26">
        <v>31</v>
      </c>
      <c r="B23" s="53" t="s">
        <v>123</v>
      </c>
      <c r="C23" s="36">
        <v>1</v>
      </c>
      <c r="D23" s="27">
        <v>100</v>
      </c>
      <c r="E23" s="89"/>
    </row>
    <row r="24" spans="1:5" s="38" customFormat="1" ht="23.1" customHeight="1">
      <c r="A24" s="26">
        <v>32</v>
      </c>
      <c r="B24" s="53" t="s">
        <v>121</v>
      </c>
      <c r="C24" s="36">
        <v>2</v>
      </c>
      <c r="D24" s="27">
        <v>455</v>
      </c>
      <c r="E24" s="89">
        <v>182</v>
      </c>
    </row>
    <row r="25" spans="1:5" s="38" customFormat="1" ht="23.1" customHeight="1">
      <c r="A25" s="26">
        <v>33</v>
      </c>
      <c r="B25" s="53" t="s">
        <v>122</v>
      </c>
      <c r="C25" s="36">
        <v>1</v>
      </c>
      <c r="D25" s="75">
        <v>71</v>
      </c>
      <c r="E25" s="89">
        <v>56.32</v>
      </c>
    </row>
    <row r="26" spans="1:5" s="38" customFormat="1" ht="23.1" customHeight="1">
      <c r="A26" s="26">
        <v>34</v>
      </c>
      <c r="B26" s="53" t="s">
        <v>124</v>
      </c>
      <c r="C26" s="36">
        <v>1</v>
      </c>
      <c r="D26" s="27">
        <v>64</v>
      </c>
      <c r="E26" s="89"/>
    </row>
    <row r="27" spans="1:5" s="38" customFormat="1" ht="23.1" customHeight="1">
      <c r="A27" s="26">
        <v>35</v>
      </c>
      <c r="B27" s="53" t="s">
        <v>125</v>
      </c>
      <c r="C27" s="36">
        <v>1</v>
      </c>
      <c r="D27" s="27">
        <v>11</v>
      </c>
      <c r="E27" s="89"/>
    </row>
    <row r="28" spans="1:5" s="38" customFormat="1" ht="23.1" customHeight="1">
      <c r="A28" s="26">
        <v>36</v>
      </c>
      <c r="B28" s="53" t="s">
        <v>126</v>
      </c>
      <c r="C28" s="36">
        <v>2</v>
      </c>
      <c r="D28" s="27">
        <f>46*2</f>
        <v>92</v>
      </c>
      <c r="E28" s="89"/>
    </row>
    <row r="29" spans="1:5" s="38" customFormat="1" ht="23.1" customHeight="1">
      <c r="A29" s="26">
        <v>37</v>
      </c>
      <c r="B29" s="53" t="s">
        <v>127</v>
      </c>
      <c r="C29" s="36">
        <v>1</v>
      </c>
      <c r="D29" s="27">
        <v>199</v>
      </c>
      <c r="E29" s="89">
        <v>159.19999999999999</v>
      </c>
    </row>
    <row r="30" spans="1:5" s="38" customFormat="1" ht="23.1" customHeight="1">
      <c r="A30" s="26">
        <v>38</v>
      </c>
      <c r="B30" s="53" t="s">
        <v>128</v>
      </c>
      <c r="C30" s="36">
        <v>1</v>
      </c>
      <c r="D30" s="27">
        <v>110</v>
      </c>
      <c r="E30" s="89"/>
    </row>
    <row r="31" spans="1:5" s="38" customFormat="1" ht="23.1" customHeight="1">
      <c r="A31" s="26">
        <v>39</v>
      </c>
      <c r="B31" s="53" t="s">
        <v>129</v>
      </c>
      <c r="C31" s="36">
        <v>2</v>
      </c>
      <c r="D31" s="27">
        <f>5455*2</f>
        <v>10910</v>
      </c>
      <c r="E31" s="89">
        <v>8728</v>
      </c>
    </row>
    <row r="32" spans="1:5" s="38" customFormat="1" ht="23.1" customHeight="1">
      <c r="A32" s="26">
        <v>40</v>
      </c>
      <c r="B32" s="53" t="s">
        <v>130</v>
      </c>
      <c r="C32" s="36">
        <v>1</v>
      </c>
      <c r="D32" s="27">
        <v>850</v>
      </c>
      <c r="E32" s="90"/>
    </row>
    <row r="33" spans="1:6" s="38" customFormat="1" ht="9.9" customHeight="1">
      <c r="A33" s="26"/>
      <c r="B33" s="53"/>
      <c r="C33" s="36"/>
      <c r="D33" s="37"/>
      <c r="E33" s="90"/>
    </row>
    <row r="34" spans="1:6" s="62" customFormat="1" ht="23.1" customHeight="1" thickBot="1">
      <c r="A34" s="58"/>
      <c r="B34" s="59" t="s">
        <v>60</v>
      </c>
      <c r="C34" s="60" t="s">
        <v>0</v>
      </c>
      <c r="D34" s="65">
        <f>SUM(D13:D33)</f>
        <v>17408</v>
      </c>
      <c r="E34" s="93">
        <f>SUM(E12:E33)</f>
        <v>16466.96</v>
      </c>
    </row>
    <row r="35" spans="1:6" s="62" customFormat="1" ht="9.9" customHeight="1" thickTop="1">
      <c r="A35" s="63"/>
      <c r="B35" s="59"/>
      <c r="C35" s="60"/>
      <c r="D35" s="64"/>
      <c r="E35" s="94"/>
    </row>
    <row r="36" spans="1:6">
      <c r="A36" s="35"/>
      <c r="B36" s="40" t="s">
        <v>65</v>
      </c>
      <c r="C36" s="40"/>
      <c r="D36" s="47"/>
      <c r="E36" s="95"/>
      <c r="F36" s="27"/>
    </row>
    <row r="37" spans="1:6">
      <c r="A37" s="35"/>
      <c r="B37" s="40" t="s">
        <v>62</v>
      </c>
      <c r="C37" s="40"/>
      <c r="D37" s="47"/>
      <c r="E37" s="95"/>
      <c r="F37" s="27"/>
    </row>
    <row r="38" spans="1:6">
      <c r="B38" s="40" t="s">
        <v>63</v>
      </c>
      <c r="C38" s="40"/>
      <c r="D38" s="47"/>
      <c r="E38" s="95"/>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20" zoomScaleNormal="100" workbookViewId="0">
      <selection activeCell="E2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4" t="s">
        <v>4</v>
      </c>
      <c r="B4" s="1"/>
      <c r="D4" s="29"/>
      <c r="E4" s="85"/>
    </row>
    <row r="5" spans="1:5" s="49" customFormat="1" ht="10.5" customHeight="1">
      <c r="A5" s="54" t="s">
        <v>15</v>
      </c>
      <c r="B5" s="1"/>
      <c r="D5" s="29"/>
      <c r="E5" s="85"/>
    </row>
    <row r="6" spans="1:5" s="49" customFormat="1" ht="13.5" customHeight="1">
      <c r="A6" s="55" t="s">
        <v>5</v>
      </c>
      <c r="B6" s="1"/>
      <c r="D6" s="29"/>
      <c r="E6" s="85"/>
    </row>
    <row r="7" spans="1:5" s="49" customFormat="1" ht="15" customHeight="1">
      <c r="A7" s="1"/>
      <c r="B7" s="1"/>
      <c r="D7" s="29"/>
      <c r="E7" s="85"/>
    </row>
    <row r="8" spans="1:5" s="25" customFormat="1" ht="23.1" customHeight="1">
      <c r="A8" s="69" t="s">
        <v>87</v>
      </c>
      <c r="D8" s="30"/>
      <c r="E8" s="104"/>
    </row>
    <row r="10" spans="1:5" ht="23.1" customHeight="1">
      <c r="A10" s="57"/>
      <c r="B10" s="57"/>
      <c r="C10" s="57"/>
      <c r="D10" s="83" t="s">
        <v>41</v>
      </c>
      <c r="E10" s="83"/>
    </row>
    <row r="11" spans="1:5" ht="23.1" customHeight="1">
      <c r="A11" s="66" t="s">
        <v>32</v>
      </c>
      <c r="B11" s="66" t="s">
        <v>40</v>
      </c>
      <c r="C11" s="67" t="s">
        <v>39</v>
      </c>
      <c r="D11" s="67" t="s">
        <v>42</v>
      </c>
      <c r="E11" s="87" t="s">
        <v>43</v>
      </c>
    </row>
    <row r="12" spans="1:5" ht="15" customHeight="1">
      <c r="B12" s="76" t="s">
        <v>164</v>
      </c>
      <c r="E12" s="88">
        <v>16466.96</v>
      </c>
    </row>
    <row r="13" spans="1:5" ht="23.1" customHeight="1">
      <c r="A13" s="26">
        <v>41</v>
      </c>
      <c r="B13" s="53" t="s">
        <v>131</v>
      </c>
      <c r="C13" s="26">
        <v>1</v>
      </c>
      <c r="D13" s="27">
        <v>818</v>
      </c>
      <c r="E13" s="90"/>
    </row>
    <row r="14" spans="1:5" ht="23.1" customHeight="1">
      <c r="A14" s="26">
        <v>42</v>
      </c>
      <c r="B14" s="53" t="s">
        <v>132</v>
      </c>
      <c r="C14" s="26">
        <v>1</v>
      </c>
      <c r="D14" s="27">
        <v>625</v>
      </c>
      <c r="E14" s="90"/>
    </row>
    <row r="15" spans="1:5" ht="23.1" customHeight="1">
      <c r="A15" s="26">
        <v>43</v>
      </c>
      <c r="B15" s="53" t="s">
        <v>133</v>
      </c>
      <c r="C15" s="26">
        <v>1</v>
      </c>
      <c r="D15" s="27">
        <v>46</v>
      </c>
      <c r="E15" s="90"/>
    </row>
    <row r="16" spans="1:5" ht="23.1" customHeight="1">
      <c r="A16" s="26">
        <v>44</v>
      </c>
      <c r="B16" s="53" t="s">
        <v>134</v>
      </c>
      <c r="C16" s="26">
        <v>2</v>
      </c>
      <c r="D16" s="27">
        <f>156*2</f>
        <v>312</v>
      </c>
      <c r="E16" s="90"/>
    </row>
    <row r="17" spans="1:5" s="38" customFormat="1" ht="23.1" customHeight="1">
      <c r="A17" s="26">
        <v>45</v>
      </c>
      <c r="B17" s="53" t="s">
        <v>135</v>
      </c>
      <c r="C17" s="36">
        <v>1</v>
      </c>
      <c r="D17" s="27">
        <v>78</v>
      </c>
      <c r="E17" s="90"/>
    </row>
    <row r="18" spans="1:5" s="38" customFormat="1" ht="23.1" customHeight="1">
      <c r="A18" s="26">
        <v>46</v>
      </c>
      <c r="B18" s="53" t="s">
        <v>136</v>
      </c>
      <c r="C18" s="36">
        <v>1</v>
      </c>
      <c r="D18" s="27">
        <v>225</v>
      </c>
      <c r="E18" s="90"/>
    </row>
    <row r="19" spans="1:5" s="38" customFormat="1" ht="23.1" customHeight="1">
      <c r="A19" s="26">
        <v>47</v>
      </c>
      <c r="B19" s="53" t="s">
        <v>137</v>
      </c>
      <c r="C19" s="36">
        <v>1</v>
      </c>
      <c r="D19" s="27">
        <v>806</v>
      </c>
      <c r="E19" s="89">
        <v>644.79999999999995</v>
      </c>
    </row>
    <row r="20" spans="1:5" s="38" customFormat="1" ht="23.1" customHeight="1">
      <c r="A20" s="26">
        <v>48</v>
      </c>
      <c r="B20" s="53" t="s">
        <v>138</v>
      </c>
      <c r="C20" s="36">
        <v>1</v>
      </c>
      <c r="D20" s="27">
        <v>569</v>
      </c>
      <c r="E20" s="89"/>
    </row>
    <row r="21" spans="1:5" s="38" customFormat="1" ht="23.1" customHeight="1">
      <c r="A21" s="26">
        <v>49</v>
      </c>
      <c r="B21" s="53" t="s">
        <v>139</v>
      </c>
      <c r="C21" s="36">
        <v>1</v>
      </c>
      <c r="D21" s="27">
        <v>499</v>
      </c>
      <c r="E21" s="89"/>
    </row>
    <row r="22" spans="1:5" s="38" customFormat="1" ht="23.1" customHeight="1">
      <c r="A22" s="26">
        <v>50</v>
      </c>
      <c r="B22" s="53" t="s">
        <v>140</v>
      </c>
      <c r="C22" s="36">
        <v>1</v>
      </c>
      <c r="D22" s="27">
        <v>21</v>
      </c>
      <c r="E22" s="89"/>
    </row>
    <row r="23" spans="1:5" s="38" customFormat="1" ht="23.1" customHeight="1">
      <c r="A23" s="26">
        <v>51</v>
      </c>
      <c r="B23" s="53" t="s">
        <v>141</v>
      </c>
      <c r="C23" s="36">
        <v>1</v>
      </c>
      <c r="D23" s="27">
        <v>959</v>
      </c>
      <c r="E23" s="89"/>
    </row>
    <row r="24" spans="1:5" s="38" customFormat="1" ht="23.1" customHeight="1">
      <c r="A24" s="26">
        <v>52</v>
      </c>
      <c r="B24" s="53" t="s">
        <v>142</v>
      </c>
      <c r="C24" s="36">
        <v>1</v>
      </c>
      <c r="D24" s="27">
        <v>1061</v>
      </c>
      <c r="E24" s="89"/>
    </row>
    <row r="25" spans="1:5" s="38" customFormat="1" ht="23.1" customHeight="1">
      <c r="A25" s="26">
        <v>53</v>
      </c>
      <c r="B25" s="53" t="s">
        <v>143</v>
      </c>
      <c r="C25" s="36">
        <v>6</v>
      </c>
      <c r="D25" s="75">
        <v>282</v>
      </c>
      <c r="E25" s="89">
        <v>225.6</v>
      </c>
    </row>
    <row r="26" spans="1:5" s="38" customFormat="1" ht="23.1" customHeight="1">
      <c r="A26" s="26">
        <v>54</v>
      </c>
      <c r="B26" s="53" t="s">
        <v>144</v>
      </c>
      <c r="C26" s="36">
        <v>1</v>
      </c>
      <c r="D26" s="27">
        <v>1464</v>
      </c>
      <c r="E26" s="89"/>
    </row>
    <row r="27" spans="1:5" s="38" customFormat="1" ht="23.1" customHeight="1">
      <c r="A27" s="26">
        <v>55</v>
      </c>
      <c r="B27" s="53" t="s">
        <v>145</v>
      </c>
      <c r="C27" s="36">
        <v>2</v>
      </c>
      <c r="D27" s="27">
        <f>28*2</f>
        <v>56</v>
      </c>
      <c r="E27" s="89">
        <v>22.16</v>
      </c>
    </row>
    <row r="28" spans="1:5" s="38" customFormat="1" ht="23.1" customHeight="1">
      <c r="A28" s="26">
        <v>56</v>
      </c>
      <c r="B28" s="53" t="s">
        <v>160</v>
      </c>
      <c r="C28" s="36">
        <v>1</v>
      </c>
      <c r="D28" s="27">
        <v>9</v>
      </c>
      <c r="E28" s="89"/>
    </row>
    <row r="29" spans="1:5" s="38" customFormat="1" ht="23.1" customHeight="1">
      <c r="A29" s="26">
        <v>57</v>
      </c>
      <c r="B29" s="53" t="s">
        <v>161</v>
      </c>
      <c r="C29" s="36">
        <v>1</v>
      </c>
      <c r="D29" s="27">
        <v>14</v>
      </c>
      <c r="E29" s="89">
        <v>10.88</v>
      </c>
    </row>
    <row r="30" spans="1:5" s="38" customFormat="1" ht="23.1" customHeight="1">
      <c r="A30" s="26">
        <v>58</v>
      </c>
      <c r="B30" s="53" t="s">
        <v>162</v>
      </c>
      <c r="C30" s="36">
        <v>1</v>
      </c>
      <c r="D30" s="27">
        <v>59</v>
      </c>
      <c r="E30" s="89">
        <v>46.48</v>
      </c>
    </row>
    <row r="31" spans="1:5" s="38" customFormat="1" ht="23.1" customHeight="1">
      <c r="A31" s="26">
        <v>59</v>
      </c>
      <c r="B31" s="53" t="s">
        <v>163</v>
      </c>
      <c r="C31" s="36">
        <v>1</v>
      </c>
      <c r="D31" s="27">
        <v>30</v>
      </c>
      <c r="E31" s="90"/>
    </row>
    <row r="32" spans="1:5" s="38" customFormat="1" ht="23.1" customHeight="1">
      <c r="A32" s="26">
        <v>60</v>
      </c>
      <c r="B32" s="53" t="s">
        <v>149</v>
      </c>
      <c r="C32" s="36">
        <v>1</v>
      </c>
      <c r="D32" s="27">
        <v>69</v>
      </c>
      <c r="E32" s="90"/>
    </row>
    <row r="33" spans="1:6" s="38" customFormat="1" ht="9.9" customHeight="1">
      <c r="A33" s="26"/>
      <c r="B33" s="53"/>
      <c r="C33" s="36"/>
      <c r="D33" s="37"/>
      <c r="E33" s="90"/>
    </row>
    <row r="34" spans="1:6" s="62" customFormat="1" ht="23.1" customHeight="1" thickBot="1">
      <c r="A34" s="58"/>
      <c r="B34" s="59" t="s">
        <v>60</v>
      </c>
      <c r="C34" s="60" t="s">
        <v>0</v>
      </c>
      <c r="D34" s="65">
        <f>SUM(D13:D33)</f>
        <v>8002</v>
      </c>
      <c r="E34" s="93">
        <f>SUM(E12:E33)</f>
        <v>17416.879999999997</v>
      </c>
    </row>
    <row r="35" spans="1:6" s="62" customFormat="1" ht="9.9" customHeight="1" thickTop="1">
      <c r="A35" s="63"/>
      <c r="B35" s="59"/>
      <c r="C35" s="60"/>
      <c r="D35" s="64"/>
      <c r="E35" s="94"/>
    </row>
    <row r="36" spans="1:6">
      <c r="A36" s="35"/>
      <c r="B36" s="40" t="s">
        <v>65</v>
      </c>
      <c r="C36" s="40"/>
      <c r="D36" s="47"/>
      <c r="E36" s="95"/>
      <c r="F36" s="27"/>
    </row>
    <row r="37" spans="1:6">
      <c r="A37" s="35"/>
      <c r="B37" s="40" t="s">
        <v>62</v>
      </c>
      <c r="C37" s="40"/>
      <c r="D37" s="47"/>
      <c r="E37" s="95"/>
      <c r="F37" s="27"/>
    </row>
    <row r="38" spans="1:6">
      <c r="B38" s="40" t="s">
        <v>63</v>
      </c>
      <c r="C38" s="40"/>
      <c r="D38" s="47"/>
      <c r="E38" s="95"/>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8"/>
  <sheetViews>
    <sheetView topLeftCell="A24" zoomScaleNormal="100" zoomScaleSheetLayoutView="100" workbookViewId="0">
      <selection activeCell="E24"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5" customWidth="1"/>
    <col min="6" max="16384" width="14.6640625" style="9"/>
  </cols>
  <sheetData>
    <row r="1" spans="1:5">
      <c r="C1" s="10"/>
      <c r="D1" s="28"/>
    </row>
    <row r="2" spans="1:5">
      <c r="C2" s="10"/>
      <c r="D2" s="28"/>
    </row>
    <row r="3" spans="1:5">
      <c r="C3" s="10"/>
      <c r="D3" s="28"/>
    </row>
    <row r="4" spans="1:5" s="49" customFormat="1" ht="13.5" customHeight="1">
      <c r="A4" s="54" t="s">
        <v>4</v>
      </c>
      <c r="B4" s="1"/>
      <c r="D4" s="29"/>
      <c r="E4" s="85"/>
    </row>
    <row r="5" spans="1:5" s="49" customFormat="1" ht="10.5" customHeight="1">
      <c r="A5" s="54" t="s">
        <v>15</v>
      </c>
      <c r="B5" s="1"/>
      <c r="D5" s="29"/>
      <c r="E5" s="85"/>
    </row>
    <row r="6" spans="1:5" s="49" customFormat="1" ht="13.5" customHeight="1">
      <c r="A6" s="55" t="s">
        <v>5</v>
      </c>
      <c r="B6" s="1"/>
      <c r="D6" s="29"/>
      <c r="E6" s="85"/>
    </row>
    <row r="7" spans="1:5" s="49" customFormat="1" ht="15" customHeight="1">
      <c r="A7" s="1"/>
      <c r="B7" s="1"/>
      <c r="D7" s="29"/>
      <c r="E7" s="85"/>
    </row>
    <row r="8" spans="1:5" s="71" customFormat="1" ht="23.1" customHeight="1">
      <c r="A8" s="69" t="s">
        <v>87</v>
      </c>
      <c r="D8" s="70"/>
      <c r="E8" s="86"/>
    </row>
    <row r="10" spans="1:5" ht="23.1" customHeight="1">
      <c r="A10" s="57"/>
      <c r="B10" s="57"/>
      <c r="C10" s="57"/>
      <c r="D10" s="83" t="s">
        <v>41</v>
      </c>
      <c r="E10" s="83"/>
    </row>
    <row r="11" spans="1:5" ht="23.1" customHeight="1">
      <c r="A11" s="66" t="s">
        <v>32</v>
      </c>
      <c r="B11" s="66" t="s">
        <v>40</v>
      </c>
      <c r="C11" s="67" t="s">
        <v>39</v>
      </c>
      <c r="D11" s="67" t="s">
        <v>42</v>
      </c>
      <c r="E11" s="87" t="s">
        <v>43</v>
      </c>
    </row>
    <row r="12" spans="1:5" ht="15" customHeight="1">
      <c r="B12" s="78" t="s">
        <v>164</v>
      </c>
      <c r="E12" s="88">
        <v>17416.88</v>
      </c>
    </row>
    <row r="13" spans="1:5" ht="23.1" customHeight="1">
      <c r="A13" s="26">
        <v>61</v>
      </c>
      <c r="B13" s="53" t="s">
        <v>150</v>
      </c>
      <c r="C13" s="36">
        <v>1</v>
      </c>
      <c r="D13" s="27">
        <v>21</v>
      </c>
      <c r="E13" s="89"/>
    </row>
    <row r="14" spans="1:5" ht="23.1" customHeight="1">
      <c r="A14" s="26">
        <v>62</v>
      </c>
      <c r="B14" s="53" t="s">
        <v>146</v>
      </c>
      <c r="C14" s="36">
        <v>1</v>
      </c>
      <c r="D14" s="27">
        <v>1072</v>
      </c>
      <c r="E14" s="89">
        <v>857.6</v>
      </c>
    </row>
    <row r="15" spans="1:5" ht="23.1" customHeight="1">
      <c r="A15" s="26">
        <v>63</v>
      </c>
      <c r="B15" s="53" t="s">
        <v>147</v>
      </c>
      <c r="C15" s="26">
        <v>1</v>
      </c>
      <c r="D15" s="27">
        <v>130</v>
      </c>
      <c r="E15" s="89">
        <v>104</v>
      </c>
    </row>
    <row r="16" spans="1:5" ht="23.1" customHeight="1">
      <c r="A16" s="26">
        <v>64</v>
      </c>
      <c r="B16" s="53" t="s">
        <v>148</v>
      </c>
      <c r="C16" s="26">
        <v>1</v>
      </c>
      <c r="D16" s="27">
        <v>23</v>
      </c>
      <c r="E16" s="89"/>
    </row>
    <row r="17" spans="1:6" s="38" customFormat="1" ht="23.1" customHeight="1">
      <c r="A17" s="26">
        <v>65</v>
      </c>
      <c r="B17" s="53" t="s">
        <v>151</v>
      </c>
      <c r="C17" s="36">
        <v>1</v>
      </c>
      <c r="D17" s="27">
        <v>22</v>
      </c>
      <c r="E17" s="89">
        <v>17.36</v>
      </c>
    </row>
    <row r="18" spans="1:6" s="38" customFormat="1" ht="23.1" customHeight="1">
      <c r="A18" s="26">
        <v>66</v>
      </c>
      <c r="B18" s="53" t="s">
        <v>152</v>
      </c>
      <c r="C18" s="36">
        <v>2</v>
      </c>
      <c r="D18" s="27">
        <f>104*2</f>
        <v>208</v>
      </c>
      <c r="E18" s="89"/>
    </row>
    <row r="19" spans="1:6" s="38" customFormat="1" ht="23.1" customHeight="1">
      <c r="A19" s="26">
        <v>67</v>
      </c>
      <c r="B19" s="53" t="s">
        <v>153</v>
      </c>
      <c r="C19" s="36" t="s">
        <v>69</v>
      </c>
      <c r="D19" s="27">
        <v>60</v>
      </c>
      <c r="E19" s="89">
        <v>60</v>
      </c>
    </row>
    <row r="20" spans="1:6" s="38" customFormat="1" ht="23.1" customHeight="1">
      <c r="A20" s="26">
        <v>68</v>
      </c>
      <c r="B20" s="53" t="s">
        <v>154</v>
      </c>
      <c r="C20" s="36" t="s">
        <v>69</v>
      </c>
      <c r="D20" s="27">
        <v>200</v>
      </c>
      <c r="E20" s="89">
        <v>200</v>
      </c>
    </row>
    <row r="21" spans="1:6" s="38" customFormat="1" ht="23.1" customHeight="1">
      <c r="A21" s="26">
        <v>69</v>
      </c>
      <c r="B21" s="53" t="s">
        <v>155</v>
      </c>
      <c r="C21" s="36"/>
      <c r="D21" s="27">
        <v>400</v>
      </c>
      <c r="E21" s="89">
        <v>5.6</v>
      </c>
    </row>
    <row r="22" spans="1:6" s="38" customFormat="1" ht="9.9" customHeight="1">
      <c r="A22" s="26"/>
      <c r="B22" s="53"/>
      <c r="C22" s="36"/>
      <c r="D22" s="37"/>
      <c r="E22" s="90"/>
    </row>
    <row r="23" spans="1:6" s="62" customFormat="1" ht="23.1" customHeight="1">
      <c r="A23" s="58"/>
      <c r="B23" s="59" t="s">
        <v>44</v>
      </c>
      <c r="C23" s="60" t="s">
        <v>0</v>
      </c>
      <c r="D23" s="61">
        <f>SUM(D13:D22,'MAT 3'!D34,'MAT 2'!D34,'MAT 1'!D34,)</f>
        <v>37350</v>
      </c>
      <c r="E23" s="91">
        <f>SUM(E12:E22)</f>
        <v>18661.439999999999</v>
      </c>
    </row>
    <row r="24" spans="1:6" s="62" customFormat="1" ht="23.1" customHeight="1">
      <c r="A24" s="63"/>
      <c r="B24" s="59" t="s">
        <v>38</v>
      </c>
      <c r="C24" s="60" t="s">
        <v>0</v>
      </c>
      <c r="D24" s="64">
        <f>SUM('LAB 2'!D22)</f>
        <v>15024</v>
      </c>
      <c r="E24" s="92">
        <f>SUM('LAB 2'!E22)</f>
        <v>8974</v>
      </c>
    </row>
    <row r="25" spans="1:6" s="62" customFormat="1" ht="23.1" customHeight="1" thickBot="1">
      <c r="A25" s="63"/>
      <c r="B25" s="59" t="s">
        <v>45</v>
      </c>
      <c r="C25" s="60" t="s">
        <v>0</v>
      </c>
      <c r="D25" s="65">
        <f>SUM(D23:D24)</f>
        <v>52374</v>
      </c>
      <c r="E25" s="93">
        <f>SUM(E23:E24)</f>
        <v>27635.439999999999</v>
      </c>
    </row>
    <row r="26" spans="1:6" s="62" customFormat="1" ht="9.9" customHeight="1" thickTop="1">
      <c r="A26" s="63"/>
      <c r="B26" s="59"/>
      <c r="C26" s="60"/>
      <c r="D26" s="64"/>
      <c r="E26" s="94"/>
    </row>
    <row r="27" spans="1:6">
      <c r="A27" s="35"/>
      <c r="B27" s="40" t="s">
        <v>65</v>
      </c>
      <c r="C27" s="40"/>
      <c r="D27" s="47"/>
      <c r="E27" s="95"/>
      <c r="F27" s="27"/>
    </row>
    <row r="28" spans="1:6">
      <c r="A28" s="35"/>
      <c r="B28" s="40" t="s">
        <v>62</v>
      </c>
      <c r="C28" s="40"/>
      <c r="D28" s="47"/>
      <c r="E28" s="95"/>
      <c r="F28" s="27"/>
    </row>
    <row r="29" spans="1:6">
      <c r="B29" s="40" t="s">
        <v>63</v>
      </c>
      <c r="C29" s="40"/>
      <c r="D29" s="47"/>
      <c r="E29" s="95"/>
      <c r="F29" s="27"/>
    </row>
    <row r="30" spans="1:6">
      <c r="B30" s="47" t="s">
        <v>165</v>
      </c>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sheetData>
  <mergeCells count="1">
    <mergeCell ref="D10:E10"/>
  </mergeCell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4" t="s">
        <v>61</v>
      </c>
      <c r="E19" s="84"/>
      <c r="F19" s="84"/>
    </row>
    <row r="20" spans="1:6" s="2" customFormat="1" ht="85.5" customHeight="1">
      <c r="A20" s="13"/>
      <c r="B20" s="15"/>
      <c r="C20" s="13"/>
      <c r="D20" s="84"/>
      <c r="E20" s="84"/>
      <c r="F20" s="84"/>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LAB</vt:lpstr>
      <vt:lpstr>LAB 2</vt:lpstr>
      <vt:lpstr>MAT 1</vt:lpstr>
      <vt:lpstr>MAT 2</vt:lpstr>
      <vt:lpstr>MAT 3</vt:lpstr>
      <vt:lpstr>MAT 4</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2022-02-07T02:47:00Z</cp:lastPrinted>
  <dcterms:created xsi:type="dcterms:W3CDTF">2020-09-09T09:05:40Z</dcterms:created>
  <dcterms:modified xsi:type="dcterms:W3CDTF">2022-03-28T06:59:59Z</dcterms:modified>
</cp:coreProperties>
</file>