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F47AAB3E-19BF-4275-9F67-98971DF64B20}" xr6:coauthVersionLast="47" xr6:coauthVersionMax="47" xr10:uidLastSave="{00000000-0000-0000-0000-000000000000}"/>
  <bookViews>
    <workbookView xWindow="-105" yWindow="0" windowWidth="10890" windowHeight="10800" tabRatio="606" firstSheet="2" activeTab="4" xr2:uid="{00000000-000D-0000-FFFF-FFFF00000000}"/>
  </bookViews>
  <sheets>
    <sheet name="OI Company PIC" sheetId="8" r:id="rId1"/>
    <sheet name="Sheet2" sheetId="2" r:id="rId2"/>
    <sheet name="Sheet1" sheetId="10" r:id="rId3"/>
    <sheet name="AXA OIC" sheetId="1" r:id="rId4"/>
    <sheet name="Sheet5" sheetId="5" r:id="rId5"/>
    <sheet name="Sheet7" sheetId="19" r:id="rId6"/>
    <sheet name="Sheet4" sheetId="17" r:id="rId7"/>
    <sheet name="Sheet6" sheetId="6" r:id="rId8"/>
    <sheet name="CA JOB" sheetId="7" r:id="rId9"/>
    <sheet name="XE3828Z" sheetId="9" r:id="rId10"/>
    <sheet name="Sheet3" sheetId="11" r:id="rId11"/>
    <sheet name="CS TEAM" sheetId="12" r:id="rId12"/>
    <sheet name="CTI payment" sheetId="13" r:id="rId13"/>
    <sheet name="CS TEAM ADDRESS" sheetId="14" r:id="rId14"/>
    <sheet name="SME7305U" sheetId="15" r:id="rId15"/>
    <sheet name="GBD1545T(NHT)" sheetId="18" r:id="rId16"/>
  </sheets>
  <definedNames>
    <definedName name="_xlnm.Print_Area" localSheetId="3">'AXA OIC'!$E$3:$H$18</definedName>
    <definedName name="_xlnm.Print_Area" localSheetId="8">'CA JOB'!$A$2:$E$28</definedName>
    <definedName name="_xlnm.Print_Area" localSheetId="11">'CS TEAM'!$A$1:$E$31</definedName>
    <definedName name="_xlnm.Print_Area" localSheetId="15">'GBD1545T(NHT)'!$F$1:$K$55</definedName>
    <definedName name="_xlnm.Print_Area" localSheetId="2">Sheet1!$A$1:$G$167</definedName>
    <definedName name="_xlnm.Print_Area" localSheetId="10">Sheet3!$A$71:$C$71</definedName>
    <definedName name="_xlnm.Print_Area" localSheetId="4">Sheet5!$F$1:$L$62</definedName>
    <definedName name="_xlnm.Print_Area" localSheetId="7">Sheet6!$L$1:$S$57</definedName>
    <definedName name="_xlnm.Print_Area" localSheetId="5">Sheet7!$A$17:$D$41</definedName>
    <definedName name="_xlnm.Print_Area" localSheetId="14">SME7305U!$F$1:$K$51</definedName>
    <definedName name="_xlnm.Print_Area" localSheetId="9">XE3828Z!$A$1:$G$53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5" l="1"/>
  <c r="F21" i="5"/>
  <c r="F23" i="5" s="1"/>
  <c r="J23" i="5" s="1"/>
  <c r="J25" i="5" s="1"/>
  <c r="C31" i="17" l="1"/>
  <c r="F85" i="19" l="1"/>
  <c r="C38" i="19"/>
  <c r="C40" i="19" s="1"/>
  <c r="C36" i="19"/>
  <c r="C35" i="19"/>
  <c r="C34" i="19"/>
  <c r="C31" i="19"/>
  <c r="C20" i="19"/>
  <c r="C21" i="19"/>
  <c r="C22" i="19"/>
  <c r="C23" i="19"/>
  <c r="C24" i="19"/>
  <c r="C25" i="19"/>
  <c r="C26" i="19"/>
  <c r="C27" i="19"/>
  <c r="C28" i="19"/>
  <c r="C29" i="19"/>
  <c r="C30" i="19"/>
  <c r="C19" i="19"/>
  <c r="J46" i="18" l="1"/>
  <c r="J48" i="18" s="1"/>
  <c r="H46" i="18"/>
  <c r="G46" i="18"/>
  <c r="F46" i="18"/>
  <c r="B46" i="18"/>
  <c r="D19" i="18" s="1"/>
  <c r="B45" i="18"/>
  <c r="F44" i="18"/>
  <c r="D16" i="18"/>
  <c r="C16" i="18"/>
  <c r="O3" i="18"/>
  <c r="B44" i="15" l="1"/>
  <c r="B45" i="15" s="1"/>
  <c r="D19" i="15" s="1"/>
  <c r="H24" i="15"/>
  <c r="G24" i="15"/>
  <c r="I22" i="15"/>
  <c r="I24" i="15" s="1"/>
  <c r="F22" i="15"/>
  <c r="F24" i="15" s="1"/>
  <c r="D16" i="15"/>
  <c r="C16" i="15"/>
  <c r="O3" i="15"/>
  <c r="L47" i="11"/>
  <c r="L45" i="11"/>
  <c r="L44" i="11"/>
  <c r="L43" i="11"/>
  <c r="L42" i="11"/>
  <c r="L41" i="11"/>
  <c r="L48" i="11" s="1"/>
  <c r="L35" i="11"/>
  <c r="L34" i="11"/>
  <c r="L33" i="11"/>
  <c r="L32" i="11"/>
  <c r="L37" i="11" s="1"/>
  <c r="L31" i="11"/>
  <c r="L30" i="11"/>
  <c r="L22" i="11"/>
  <c r="L20" i="11"/>
  <c r="L19" i="11"/>
  <c r="L18" i="11"/>
  <c r="L16" i="11"/>
  <c r="L10" i="11"/>
  <c r="L9" i="11"/>
  <c r="L7" i="11"/>
  <c r="L6" i="11"/>
  <c r="L5" i="11"/>
  <c r="L12" i="11" s="1"/>
  <c r="G48" i="9"/>
  <c r="G29" i="9"/>
  <c r="C21" i="9"/>
  <c r="B21" i="9"/>
  <c r="A19" i="9"/>
  <c r="A21" i="9" s="1"/>
  <c r="Q54" i="6"/>
  <c r="P54" i="6"/>
  <c r="N54" i="6"/>
  <c r="M54" i="6"/>
  <c r="O52" i="6"/>
  <c r="O54" i="6" s="1"/>
  <c r="L52" i="6"/>
  <c r="L54" i="6" s="1"/>
  <c r="J30" i="6"/>
  <c r="I30" i="6"/>
  <c r="H30" i="6"/>
  <c r="G28" i="6"/>
  <c r="G30" i="6" s="1"/>
  <c r="J32" i="6" s="1"/>
  <c r="J34" i="6" s="1"/>
  <c r="B47" i="5"/>
  <c r="B48" i="5" s="1"/>
  <c r="D18" i="5"/>
  <c r="C18" i="5"/>
  <c r="O3" i="5"/>
  <c r="S54" i="6" l="1"/>
  <c r="S56" i="6" s="1"/>
  <c r="L23" i="11"/>
  <c r="K24" i="15"/>
  <c r="D22" i="5"/>
  <c r="E21" i="9"/>
  <c r="G52" i="9"/>
</calcChain>
</file>

<file path=xl/sharedStrings.xml><?xml version="1.0" encoding="utf-8"?>
<sst xmlns="http://schemas.openxmlformats.org/spreadsheetml/2006/main" count="824" uniqueCount="416">
  <si>
    <t>AXA</t>
  </si>
  <si>
    <t>For Merimen</t>
  </si>
  <si>
    <t>wef 01.10.2019</t>
  </si>
  <si>
    <t>Claim Handler</t>
  </si>
  <si>
    <t>Contact No.</t>
  </si>
  <si>
    <t>Policy number/Transcab last vehicle digit ending with</t>
  </si>
  <si>
    <t>Stacey Ng</t>
  </si>
  <si>
    <t>6880 4351</t>
  </si>
  <si>
    <t>Vale Oh</t>
  </si>
  <si>
    <t>6880 4897</t>
  </si>
  <si>
    <t>Cynthia Loh</t>
  </si>
  <si>
    <t>6880 4843</t>
  </si>
  <si>
    <t>6880 4315</t>
  </si>
  <si>
    <t>03, 13, 23</t>
  </si>
  <si>
    <t>Kitty Teo</t>
  </si>
  <si>
    <t>6880 4602</t>
  </si>
  <si>
    <t>Chan Kian Chuan</t>
  </si>
  <si>
    <t>6880 5444</t>
  </si>
  <si>
    <t>33,43,53</t>
  </si>
  <si>
    <t xml:space="preserve">Yvonne Ang </t>
  </si>
  <si>
    <t>6880 4461</t>
  </si>
  <si>
    <t>63,73,83</t>
  </si>
  <si>
    <t xml:space="preserve">Chan Kian Chuan </t>
  </si>
  <si>
    <t>Khor Saw Theng</t>
  </si>
  <si>
    <t>6880 4754</t>
  </si>
  <si>
    <t>Peter Wang</t>
  </si>
  <si>
    <t>6880 4393</t>
  </si>
  <si>
    <t>Lynn Khong</t>
  </si>
  <si>
    <t>6880 4892</t>
  </si>
  <si>
    <t>Richard Ang</t>
  </si>
  <si>
    <t>6880 5450</t>
  </si>
  <si>
    <t>Jas Tan</t>
  </si>
  <si>
    <t>6880 4844</t>
  </si>
  <si>
    <t>Winnie Ho</t>
  </si>
  <si>
    <t>6880 4833</t>
  </si>
  <si>
    <t>Saw Theng</t>
  </si>
  <si>
    <t>China Taiping</t>
  </si>
  <si>
    <t>OI (LAST Veh No.)</t>
  </si>
  <si>
    <t>Elaine</t>
  </si>
  <si>
    <t xml:space="preserve">6389 6530  </t>
  </si>
  <si>
    <t>5 &amp; 8</t>
  </si>
  <si>
    <t>Chin Kiat</t>
  </si>
  <si>
    <t>6389 6174</t>
  </si>
  <si>
    <t>0 &amp; 3</t>
  </si>
  <si>
    <t>Irene</t>
  </si>
  <si>
    <t>6389 6192</t>
  </si>
  <si>
    <t>6 &amp; 7</t>
  </si>
  <si>
    <t>Boon Sen</t>
  </si>
  <si>
    <t xml:space="preserve">6389 6171  </t>
  </si>
  <si>
    <t>1 &amp; 4</t>
  </si>
  <si>
    <t>2 &amp; 9</t>
  </si>
  <si>
    <t>QBE</t>
  </si>
  <si>
    <t>Joyce Foo</t>
  </si>
  <si>
    <t xml:space="preserve">6477 1184  </t>
  </si>
  <si>
    <t>1,3,5,7,9</t>
  </si>
  <si>
    <t>Jenny</t>
  </si>
  <si>
    <t xml:space="preserve">6477 1225   </t>
  </si>
  <si>
    <t>2,4,6,8,0</t>
  </si>
  <si>
    <t>EQI</t>
  </si>
  <si>
    <t>OI (FIRST Veh No.)</t>
  </si>
  <si>
    <t>4,5,6</t>
  </si>
  <si>
    <t>Name</t>
  </si>
  <si>
    <t>Tel</t>
  </si>
  <si>
    <t>Email</t>
  </si>
  <si>
    <t>PIC</t>
  </si>
  <si>
    <t>Lease A Car Pte Ltd</t>
  </si>
  <si>
    <t>6741 2070</t>
  </si>
  <si>
    <t>fasterauto1@singnet.com.sg</t>
  </si>
  <si>
    <t>Ms Ivy</t>
  </si>
  <si>
    <t>No</t>
  </si>
  <si>
    <t>Date &amp; Time</t>
  </si>
  <si>
    <t>Call From</t>
  </si>
  <si>
    <t>Call For</t>
  </si>
  <si>
    <t xml:space="preserve">Vehicle Number </t>
  </si>
  <si>
    <t>Caller/ Phone Number</t>
  </si>
  <si>
    <t>Message</t>
  </si>
  <si>
    <t>Supp (P)</t>
  </si>
  <si>
    <t>Supp (L)</t>
  </si>
  <si>
    <t>P</t>
  </si>
  <si>
    <t>SN</t>
  </si>
  <si>
    <t>L</t>
  </si>
  <si>
    <t>x80%</t>
  </si>
  <si>
    <t>L/sum</t>
  </si>
  <si>
    <t>SLT 3177G</t>
  </si>
  <si>
    <t>SHD7178J</t>
  </si>
  <si>
    <t>P (Pg1)</t>
  </si>
  <si>
    <t>P (Pg2)</t>
  </si>
  <si>
    <t>P (Pg3)</t>
  </si>
  <si>
    <t>P (Pg4)</t>
  </si>
  <si>
    <t>P (Pg5)</t>
  </si>
  <si>
    <t>P (Pg6)</t>
  </si>
  <si>
    <t>P (Pg7)</t>
  </si>
  <si>
    <t>P(front)</t>
  </si>
  <si>
    <t>SN(Front)</t>
  </si>
  <si>
    <t>L (Front)</t>
  </si>
  <si>
    <t>P (Rear)</t>
  </si>
  <si>
    <t>SN (Rear)</t>
  </si>
  <si>
    <t>L (Rear)</t>
  </si>
  <si>
    <t>x 80%</t>
  </si>
  <si>
    <t>L/S</t>
  </si>
  <si>
    <t>Claim Assistant</t>
  </si>
  <si>
    <t>As Discussed on 16/10/2019</t>
  </si>
  <si>
    <t>Monthly Listing</t>
  </si>
  <si>
    <t>Generate listing, monitor</t>
  </si>
  <si>
    <t>Send Letter to Insured</t>
  </si>
  <si>
    <t>Follow up on Non-Reporting Letter</t>
  </si>
  <si>
    <t>Assist to call OI (NR)</t>
  </si>
  <si>
    <t>Normal Notification Letter</t>
  </si>
  <si>
    <t>Documents in by post/fax/hand</t>
  </si>
  <si>
    <t>Scan &amp; upload in system. 
Ack CDGE LOD (if any)</t>
  </si>
  <si>
    <t xml:space="preserve">Surveyor finalisation </t>
  </si>
  <si>
    <t>Distribute to respective CS handler</t>
  </si>
  <si>
    <t>Email - CS-a</t>
  </si>
  <si>
    <t>CA ack email &amp; send to respective CS handler</t>
  </si>
  <si>
    <t>Rotate on monthly basis</t>
  </si>
  <si>
    <t>Email - Joy</t>
  </si>
  <si>
    <t>Su Li will ack &amp; send to respective CS handler</t>
  </si>
  <si>
    <t>DV/ TP final docs</t>
  </si>
  <si>
    <t>Prepare DV &amp; follow up with TP on final docs</t>
  </si>
  <si>
    <t>Check payment</t>
  </si>
  <si>
    <t>AIG - check with LKK account if we receive cheque</t>
  </si>
  <si>
    <t xml:space="preserve"> - If yes, pls get account to send out the cheque to TP asap</t>
  </si>
  <si>
    <t xml:space="preserve"> - If no, email to AIG claim officer to check</t>
  </si>
  <si>
    <t>Others insurer - send email to claim officer to check payment status</t>
  </si>
  <si>
    <t>Cancel File</t>
  </si>
  <si>
    <t>Check if CS handler send out email to insurer.</t>
  </si>
  <si>
    <t>Scan &amp; upload the assign file in system, pass to QA to close.</t>
  </si>
  <si>
    <t>Suwanna : 1-5</t>
  </si>
  <si>
    <t>Su Li : 6-0</t>
  </si>
  <si>
    <t>A) Vehicle</t>
  </si>
  <si>
    <t>B) Trailer</t>
  </si>
  <si>
    <t>x50%</t>
  </si>
  <si>
    <t>C) Container</t>
  </si>
  <si>
    <t>P/P</t>
  </si>
  <si>
    <t>Oustanding (DS TEAM)</t>
  </si>
  <si>
    <t>Total</t>
  </si>
  <si>
    <t>LKK Handler</t>
  </si>
  <si>
    <t>AIG</t>
  </si>
  <si>
    <t>CTI</t>
  </si>
  <si>
    <t>LPC</t>
  </si>
  <si>
    <t>Ergo</t>
  </si>
  <si>
    <t>III</t>
  </si>
  <si>
    <t>EQ</t>
  </si>
  <si>
    <t>FWD</t>
  </si>
  <si>
    <t>DAI</t>
  </si>
  <si>
    <t>Asher</t>
  </si>
  <si>
    <t xml:space="preserve"> - </t>
  </si>
  <si>
    <t>Khanchna</t>
  </si>
  <si>
    <t>Jia Le</t>
  </si>
  <si>
    <t>Vic</t>
  </si>
  <si>
    <t xml:space="preserve"> -</t>
  </si>
  <si>
    <t>Hsiao Tong</t>
  </si>
  <si>
    <t>Cecilia</t>
  </si>
  <si>
    <t>Vivian</t>
  </si>
  <si>
    <t>as of 20.12.19</t>
  </si>
  <si>
    <t>Recent Overseas Trip Dec 2019 - Jan 2020</t>
  </si>
  <si>
    <t>Staff List</t>
  </si>
  <si>
    <t>Signature</t>
  </si>
  <si>
    <t>Date</t>
  </si>
  <si>
    <t>Country Visited</t>
  </si>
  <si>
    <t>Bryan</t>
  </si>
  <si>
    <t>Olivia</t>
  </si>
  <si>
    <t>Singapore</t>
  </si>
  <si>
    <t>27/01/2020 - 30/01/2020</t>
  </si>
  <si>
    <t>Melaka, Malaysia</t>
  </si>
  <si>
    <t>24/01/2020 - 28/01/2020</t>
  </si>
  <si>
    <t>KL, Malaysia</t>
  </si>
  <si>
    <t>24/01/2020 - 30/01/2020</t>
  </si>
  <si>
    <t>Perak, Malaysia</t>
  </si>
  <si>
    <t>26/12/2019 - 08/01/2020</t>
  </si>
  <si>
    <t>Philippine</t>
  </si>
  <si>
    <t>Mei Kwan</t>
  </si>
  <si>
    <t>06/12/2019 - 08/12/2019</t>
  </si>
  <si>
    <t>Kluang, Malaysia</t>
  </si>
  <si>
    <t>13/12/2019 - 15/12/2019</t>
  </si>
  <si>
    <t>20/12/2019 - 22/12/2019</t>
  </si>
  <si>
    <t>27/12/2019 - 01/01/2020</t>
  </si>
  <si>
    <t>11/01/2020 - 14/01/2020</t>
  </si>
  <si>
    <t>JB, Malaysia</t>
  </si>
  <si>
    <t>Baham/ Genting/ KL/ Kluang, Malaysia</t>
  </si>
  <si>
    <t>Su Li</t>
  </si>
  <si>
    <t>07/12/2019 - 08/12/2019</t>
  </si>
  <si>
    <t>14/12/2019 - 15/12/2019</t>
  </si>
  <si>
    <t>21/12/2019 - 22/12/2019</t>
  </si>
  <si>
    <t>28/12/2019 - 29/12/2019</t>
  </si>
  <si>
    <t>JB - &gt; Melaka, Malaysia</t>
  </si>
  <si>
    <t>04/01/2020 - 05/01/2020</t>
  </si>
  <si>
    <t>11/01/2020 - 12/01/2020</t>
  </si>
  <si>
    <t>JB -&gt; Melaka, Malaysia</t>
  </si>
  <si>
    <t>18/01/2020 - 19/01/2020</t>
  </si>
  <si>
    <t>23/01/2020 - 25/01/2020</t>
  </si>
  <si>
    <t>Melaka -&gt; KL, Malaysia</t>
  </si>
  <si>
    <t>KL -&gt; Melaka, Malaysia</t>
  </si>
  <si>
    <t>Melaka -&gt; JB, Malaysia</t>
  </si>
  <si>
    <t>Address</t>
  </si>
  <si>
    <t>HP number</t>
  </si>
  <si>
    <t>Asher Sng</t>
  </si>
  <si>
    <t>Blk 118 Serangoon North Ave 1
#02-229 (S) 550118.</t>
  </si>
  <si>
    <t>9455 3745</t>
  </si>
  <si>
    <t>Blk 52 Chai Chee St 
#10-334 (S) 460052.</t>
  </si>
  <si>
    <t>9387 0825</t>
  </si>
  <si>
    <t>Jasper</t>
  </si>
  <si>
    <t>Blk 57 Lorong 5 Toa Payoh
#06-232 (S) 310057</t>
  </si>
  <si>
    <t>8515 5419</t>
  </si>
  <si>
    <t>Blk 72 Macpherson Circuit Road
#01-19 (S) 370072</t>
  </si>
  <si>
    <t>8694 6097</t>
  </si>
  <si>
    <t>Blk 75 Bedok North Road
#08-146 (S) 460075</t>
  </si>
  <si>
    <t>9848 7865</t>
  </si>
  <si>
    <t>Blk 540 Hougang Ave 8
#07-1231 (S) 530540</t>
  </si>
  <si>
    <t>8891 1278</t>
  </si>
  <si>
    <t>Blk 724 Tampines St 71
#13-149 (S) 520724</t>
  </si>
  <si>
    <t>8620 7698</t>
  </si>
  <si>
    <t xml:space="preserve">SLP 2903E </t>
  </si>
  <si>
    <t xml:space="preserve">SFG 2205E </t>
  </si>
  <si>
    <t xml:space="preserve">GZ 1200M </t>
  </si>
  <si>
    <t xml:space="preserve">SMJ 5797U </t>
  </si>
  <si>
    <t xml:space="preserve">GBH 5087B </t>
  </si>
  <si>
    <t xml:space="preserve">SKD 158C </t>
  </si>
  <si>
    <t xml:space="preserve">SGZ 1437Y </t>
  </si>
  <si>
    <t xml:space="preserve">SLL 1329R </t>
  </si>
  <si>
    <t xml:space="preserve">SJG 6101Y </t>
  </si>
  <si>
    <t>TP Veh</t>
  </si>
  <si>
    <t>DOA</t>
  </si>
  <si>
    <t>LKK Ref</t>
  </si>
  <si>
    <t>CC6/CTI18012725/Uhb3s2</t>
  </si>
  <si>
    <t xml:space="preserve">Claim No: </t>
  </si>
  <si>
    <t>SNM18D03444C02/3</t>
  </si>
  <si>
    <t>CC6/CTI18002385/Uha3n2</t>
  </si>
  <si>
    <t>Closed date:</t>
  </si>
  <si>
    <t>SNM18D00739C02/8</t>
  </si>
  <si>
    <t>Settlement Amount</t>
  </si>
  <si>
    <t>CC6/CTI18009409/Uhb3n2</t>
  </si>
  <si>
    <t>SNM18D02454C02/2</t>
  </si>
  <si>
    <t>CC6/CTI19010583/Udb3s2</t>
  </si>
  <si>
    <t>SNM19D202774C02</t>
  </si>
  <si>
    <t>CC6/CTI18019691/Udb3s2</t>
  </si>
  <si>
    <t>SNM18D05124C02/8</t>
  </si>
  <si>
    <t>CC6/CTI18012023/Upa3n2</t>
  </si>
  <si>
    <t>SNM18D03260/C01/1</t>
  </si>
  <si>
    <t>CC6/III17011542/Umb3q2</t>
  </si>
  <si>
    <t>MC2017/2582</t>
  </si>
  <si>
    <t>CC6/EGI19011401/Uhb3q2</t>
  </si>
  <si>
    <t>CC6/CTI19004145/Uhb3n2</t>
  </si>
  <si>
    <t>SNM19D200623C02/2</t>
  </si>
  <si>
    <t>CTI Remarks:</t>
  </si>
  <si>
    <t>Pending higher authority signature &amp; will post out soon</t>
  </si>
  <si>
    <t>Cheque number 275860 Posted out in July 2019</t>
  </si>
  <si>
    <t>Cheque number 286619 posted out on 02/07/2020</t>
  </si>
  <si>
    <t>Remarks:</t>
  </si>
  <si>
    <t>Date:</t>
  </si>
  <si>
    <t>Days (from after survey)</t>
  </si>
  <si>
    <t>Days (from after order parts)</t>
  </si>
  <si>
    <t>Total Ost (15/09/2020)</t>
  </si>
  <si>
    <t>DOB</t>
  </si>
  <si>
    <t>Jaslin</t>
  </si>
  <si>
    <t>CC3/CTI17007767/K1ka3n2</t>
  </si>
  <si>
    <t>SNM17D02301C02/0</t>
  </si>
  <si>
    <t>SHB 1802R</t>
  </si>
  <si>
    <t>SHB 869E</t>
  </si>
  <si>
    <t>CC3/CTI18018826/Nha3q2</t>
  </si>
  <si>
    <t>SNM18D04832C02/C01/9</t>
  </si>
  <si>
    <t>SHC 4712S</t>
  </si>
  <si>
    <t>CC3/CTI18020740/Nha3s2</t>
  </si>
  <si>
    <t>SNM18D05290C02/3</t>
  </si>
  <si>
    <t>SHB 5515T</t>
  </si>
  <si>
    <t>CC3/CTI19009128/Jka3s2</t>
  </si>
  <si>
    <t>OCBC cheque number 289382 has been posted out to third party on 30/09/2020.</t>
  </si>
  <si>
    <t>OCBC cheque 277448 was sent out to third party on 22/08/2019.</t>
  </si>
  <si>
    <t>SNM19D202138C02/5(THP)</t>
  </si>
  <si>
    <t>Adrian</t>
  </si>
  <si>
    <t>Marcus</t>
  </si>
  <si>
    <t>Steve</t>
  </si>
  <si>
    <t>Sun Pin</t>
  </si>
  <si>
    <t>Kenneth</t>
  </si>
  <si>
    <t>Rasul</t>
  </si>
  <si>
    <t>Taufikh</t>
  </si>
  <si>
    <t>Naz</t>
  </si>
  <si>
    <t>Guo Qiang</t>
  </si>
  <si>
    <t>Mr Lim</t>
  </si>
  <si>
    <t>RAM</t>
  </si>
  <si>
    <t>CC3/CTI20006183/Qka3</t>
  </si>
  <si>
    <t>SHB 635M</t>
  </si>
  <si>
    <t>SJD 5710L</t>
  </si>
  <si>
    <t>HMK</t>
  </si>
  <si>
    <t>CC3/TP20006182/Kda3</t>
  </si>
  <si>
    <t>TP378</t>
  </si>
  <si>
    <t>SHC 5311J</t>
  </si>
  <si>
    <t>CS3/AIG20006181/Dpa3</t>
  </si>
  <si>
    <t>PC 7272E (PC 2371K)</t>
  </si>
  <si>
    <t>SJD 8376Z</t>
  </si>
  <si>
    <t>CC3/EQI20006177/Upa3</t>
  </si>
  <si>
    <t>SKX 9291K</t>
  </si>
  <si>
    <t>SKW 48L</t>
  </si>
  <si>
    <t>CC4/ASM20006180/Apa3</t>
  </si>
  <si>
    <t>ASM</t>
  </si>
  <si>
    <t>SKF 9620P</t>
  </si>
  <si>
    <t>SFW 7729T</t>
  </si>
  <si>
    <t>CHT</t>
  </si>
  <si>
    <t>Reference No.</t>
  </si>
  <si>
    <t>Entry Date</t>
  </si>
  <si>
    <t>Customer</t>
  </si>
  <si>
    <t>Vehicle No.</t>
  </si>
  <si>
    <t>Insured Veh.</t>
  </si>
  <si>
    <t>Accident Date</t>
  </si>
  <si>
    <t>Close Date</t>
  </si>
  <si>
    <t>Created By</t>
  </si>
  <si>
    <t>No Devolopment. To cancel</t>
  </si>
  <si>
    <t>BRYAN</t>
  </si>
  <si>
    <t>x90%</t>
  </si>
  <si>
    <t>Oustanding (DS TEAM) - as of 29/01/2021</t>
  </si>
  <si>
    <t>50-90</t>
  </si>
  <si>
    <t>wef 04.11.2020</t>
  </si>
  <si>
    <t>00-40, 9</t>
  </si>
  <si>
    <t>Ong LiLi</t>
  </si>
  <si>
    <t>6279 9254</t>
  </si>
  <si>
    <t>MS FCI</t>
  </si>
  <si>
    <t>Chris</t>
  </si>
  <si>
    <t>Eric</t>
  </si>
  <si>
    <t>CityCab</t>
  </si>
  <si>
    <t>8,0</t>
  </si>
  <si>
    <t>7,9</t>
  </si>
  <si>
    <t>For no. 6, 2nd last digit:</t>
  </si>
  <si>
    <t>Chris 1-5(6)</t>
  </si>
  <si>
    <t>Vic 6-0(6)</t>
  </si>
  <si>
    <t xml:space="preserve">Taufikh </t>
  </si>
  <si>
    <t>GQ</t>
  </si>
  <si>
    <t>CLOSED CASE</t>
  </si>
  <si>
    <t>Derick Ong</t>
  </si>
  <si>
    <t>6880 8134</t>
  </si>
  <si>
    <t>Janice Koh</t>
  </si>
  <si>
    <t>6880 8725</t>
  </si>
  <si>
    <t>Chen How</t>
  </si>
  <si>
    <t>wef 01.01.2022</t>
  </si>
  <si>
    <t>1,2,3</t>
  </si>
  <si>
    <t>7,8,9</t>
  </si>
  <si>
    <t>Jaime Tay</t>
  </si>
  <si>
    <t>Melody Teoh</t>
  </si>
  <si>
    <t>s/n</t>
  </si>
  <si>
    <t>claim no</t>
  </si>
  <si>
    <t>Remarks</t>
  </si>
  <si>
    <t>9426419227SG</t>
  </si>
  <si>
    <t>7834832416SG</t>
  </si>
  <si>
    <t>1967113240SG</t>
  </si>
  <si>
    <t>2889323414SG</t>
  </si>
  <si>
    <t>6894838833SG</t>
  </si>
  <si>
    <t>5198430524SG</t>
  </si>
  <si>
    <t>CC4/AIG21005120/Npa3</t>
  </si>
  <si>
    <t>Pending payment from OI. Last reminder on 25/05/22.</t>
  </si>
  <si>
    <t>CC6/AIG21005341/Ugs3</t>
  </si>
  <si>
    <t>CC3/AIG21004702/Kgs3</t>
  </si>
  <si>
    <t>CC6/AIG21003679/Ups3</t>
  </si>
  <si>
    <t>CC6/AIG21002907/Rrs3</t>
  </si>
  <si>
    <t>CC4/AIG21002861/Kps3</t>
  </si>
  <si>
    <t>Preparing mandate report</t>
  </si>
  <si>
    <t>Pending TP LOD</t>
  </si>
  <si>
    <t>4/10/2021 - 10/10/2021</t>
  </si>
  <si>
    <t>11/10/2021 - 17/10/2021</t>
  </si>
  <si>
    <t>18/10/2021 - 24/10/2021</t>
  </si>
  <si>
    <t>25/10/2021 - 31/10/2021</t>
  </si>
  <si>
    <t>01/11/2021 - 07/11/2021</t>
  </si>
  <si>
    <t>08/11/2021 - 14/11/2021</t>
  </si>
  <si>
    <t>15/11/2021 - 21/11/2021</t>
  </si>
  <si>
    <t>22/11/2021 - 28/11/2021</t>
  </si>
  <si>
    <t>29/11/2021 - 05/12/2021</t>
  </si>
  <si>
    <t>06/12/2021 - 12/12/2021</t>
  </si>
  <si>
    <t>13/12/2021 - 19/12/2021</t>
  </si>
  <si>
    <t>20/12/2021 - 26/12/2021</t>
  </si>
  <si>
    <t>27/12/2021 - 02/01/2022</t>
  </si>
  <si>
    <t>GRAB</t>
  </si>
  <si>
    <t>Weekly</t>
  </si>
  <si>
    <t>Ryde</t>
  </si>
  <si>
    <t>Montly</t>
  </si>
  <si>
    <t>Per day (est)</t>
  </si>
  <si>
    <t>per day(est)</t>
  </si>
  <si>
    <t>Seeking Mandate</t>
  </si>
  <si>
    <t>Pending COR Finalisation</t>
  </si>
  <si>
    <t>AIS (Allianz)</t>
  </si>
  <si>
    <t>KC</t>
  </si>
  <si>
    <t>OI (Last veh No.)</t>
  </si>
  <si>
    <t xml:space="preserve"> 1 - 5</t>
  </si>
  <si>
    <t xml:space="preserve"> 6 - 0</t>
  </si>
  <si>
    <t>9186 7737</t>
  </si>
  <si>
    <t>9690 9956</t>
  </si>
  <si>
    <t>Breakdown of number of days ()</t>
  </si>
  <si>
    <t>Faiz</t>
  </si>
  <si>
    <t>Pending COR</t>
  </si>
  <si>
    <t xml:space="preserve">Pending Mandate </t>
  </si>
  <si>
    <t>Pending TP Acceptance</t>
  </si>
  <si>
    <t>Pending DV</t>
  </si>
  <si>
    <t>Pending TP Survey</t>
  </si>
  <si>
    <t>Preparing Mandate Report</t>
  </si>
  <si>
    <t>Settled &amp; Closed</t>
  </si>
  <si>
    <t>Pending TP Video</t>
  </si>
  <si>
    <t>TP rejected offer. Need to review no.of days</t>
  </si>
  <si>
    <t>Status</t>
  </si>
  <si>
    <t>Cases</t>
  </si>
  <si>
    <t xml:space="preserve">Pending Evidence from OI OI </t>
  </si>
  <si>
    <t>Days (Claimed by 3rd party)</t>
  </si>
  <si>
    <t>Days (Proposed to revise offer)</t>
  </si>
  <si>
    <t>Liability Assessment</t>
  </si>
  <si>
    <t>Sent Out Letter to Insured</t>
  </si>
  <si>
    <t>Negotiate with third party repairer after mandate approved.</t>
  </si>
  <si>
    <t>Obtain all the relevant claim documents from third party before closure.</t>
  </si>
  <si>
    <t>Seek Mandate from insurer</t>
  </si>
  <si>
    <t>X80%</t>
  </si>
  <si>
    <t>L/SUM</t>
  </si>
  <si>
    <t>TEL</t>
  </si>
  <si>
    <t>EMAIL</t>
  </si>
  <si>
    <t>vale.oh@hsbc.com.sg</t>
  </si>
  <si>
    <t>kitty.teo@hsbc.com.sg</t>
  </si>
  <si>
    <t>yvonne.ang@hsbc.com.sg</t>
  </si>
  <si>
    <t>winnie.ho@hsbc.com.sg</t>
  </si>
  <si>
    <t>cnythia.loh@hsbc.com.sg</t>
  </si>
  <si>
    <t>sawtheng.khor@hsbc.com.sg</t>
  </si>
  <si>
    <t>X90%</t>
  </si>
  <si>
    <t>4DAYS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</si>
</sst>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4809]d\ mmm\ yyyy;@"/>
  </numFmts>
  <fonts count="13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4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 val="singleAccounting"/>
      <sz val="11"/>
      <color rgb="FF0000FF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15" fillId="0" borderId="0" applyNumberFormat="0" applyFill="0" applyBorder="0" applyAlignment="0" applyProtection="0"/>
  </cellStyleXfs>
  <cellXfs count="329">
    <xf numFmtId="0" fontId="0" fillId="0" borderId="0" xfId="0"/>
    <xf numFmtId="44" fontId="0" fillId="0" borderId="0" xfId="0" applyNumberFormat="1"/>
    <xf numFmtId="4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104" fillId="0" borderId="0" xfId="0" applyNumberFormat="1" applyFont="1" applyAlignment="1">
      <alignment horizontal="center"/>
    </xf>
    <xf numFmtId="44" fontId="0" fillId="0" borderId="0" xfId="0" applyNumberFormat="1" applyAlignment="1">
      <alignment horizontal="left"/>
    </xf>
    <xf numFmtId="44" fontId="104" fillId="0" borderId="0" xfId="0" applyNumberFormat="1" applyFont="1"/>
    <xf numFmtId="44" fontId="105" fillId="0" borderId="0" xfId="0" applyNumberFormat="1" applyFont="1"/>
    <xf numFmtId="0" fontId="0" fillId="0" borderId="0" xfId="0" applyAlignment="1">
      <alignment horizontal="right"/>
    </xf>
    <xf numFmtId="44" fontId="10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104" fillId="0" borderId="0" xfId="0" applyNumberFormat="1" applyFont="1" applyAlignment="1">
      <alignment horizontal="right"/>
    </xf>
    <xf numFmtId="44" fontId="0" fillId="0" borderId="0" xfId="0" applyNumberFormat="1" applyAlignment="1">
      <alignment horizontal="center" wrapText="1"/>
    </xf>
    <xf numFmtId="44" fontId="105" fillId="0" borderId="0" xfId="0" applyNumberFormat="1" applyFont="1" applyAlignment="1">
      <alignment horizontal="right"/>
    </xf>
    <xf numFmtId="0" fontId="104" fillId="0" borderId="1" xfId="0" applyFont="1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06" fillId="0" borderId="0" xfId="0" applyFont="1"/>
    <xf numFmtId="0" fontId="104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14" fontId="0" fillId="0" borderId="5" xfId="0" applyNumberFormat="1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0" fillId="0" borderId="1" xfId="0" applyBorder="1" applyAlignment="1">
      <alignment horizontal="center"/>
    </xf>
    <xf numFmtId="0" fontId="104" fillId="0" borderId="1" xfId="0" applyFont="1" applyBorder="1" applyAlignment="1">
      <alignment horizontal="center"/>
    </xf>
    <xf numFmtId="0" fontId="104" fillId="2" borderId="1" xfId="0" applyFont="1" applyFill="1" applyBorder="1" applyAlignment="1">
      <alignment horizontal="center"/>
    </xf>
    <xf numFmtId="0" fontId="104" fillId="3" borderId="1" xfId="0" applyFont="1" applyFill="1" applyBorder="1" applyAlignment="1">
      <alignment horizontal="center"/>
    </xf>
    <xf numFmtId="0" fontId="107" fillId="0" borderId="4" xfId="0" applyFont="1" applyBorder="1"/>
    <xf numFmtId="44" fontId="0" fillId="0" borderId="11" xfId="0" applyNumberFormat="1" applyBorder="1"/>
    <xf numFmtId="0" fontId="0" fillId="0" borderId="9" xfId="0" applyBorder="1"/>
    <xf numFmtId="44" fontId="105" fillId="0" borderId="2" xfId="0" applyNumberFormat="1" applyFont="1" applyBorder="1" applyAlignment="1">
      <alignment horizontal="left"/>
    </xf>
    <xf numFmtId="44" fontId="104" fillId="0" borderId="6" xfId="0" applyNumberFormat="1" applyFont="1" applyBorder="1" applyAlignment="1">
      <alignment horizontal="center"/>
    </xf>
    <xf numFmtId="44" fontId="0" fillId="0" borderId="12" xfId="0" applyNumberFormat="1" applyBorder="1" applyAlignment="1">
      <alignment horizontal="center"/>
    </xf>
    <xf numFmtId="44" fontId="104" fillId="0" borderId="7" xfId="0" applyNumberFormat="1" applyFont="1" applyBorder="1" applyAlignment="1">
      <alignment horizontal="center"/>
    </xf>
    <xf numFmtId="44" fontId="0" fillId="0" borderId="6" xfId="0" applyNumberFormat="1" applyBorder="1" applyAlignment="1">
      <alignment horizontal="right"/>
    </xf>
    <xf numFmtId="44" fontId="0" fillId="0" borderId="7" xfId="0" applyNumberFormat="1" applyBorder="1" applyAlignment="1">
      <alignment horizontal="right"/>
    </xf>
    <xf numFmtId="44" fontId="0" fillId="0" borderId="12" xfId="0" applyNumberFormat="1" applyBorder="1" applyAlignment="1">
      <alignment horizontal="right"/>
    </xf>
    <xf numFmtId="44" fontId="104" fillId="0" borderId="12" xfId="0" applyNumberFormat="1" applyFont="1" applyBorder="1" applyAlignment="1">
      <alignment horizontal="right"/>
    </xf>
    <xf numFmtId="44" fontId="105" fillId="0" borderId="12" xfId="0" applyNumberFormat="1" applyFont="1" applyBorder="1" applyAlignment="1">
      <alignment horizontal="right"/>
    </xf>
    <xf numFmtId="44" fontId="108" fillId="0" borderId="0" xfId="0" applyNumberFormat="1" applyFont="1" applyAlignment="1">
      <alignment horizontal="center"/>
    </xf>
    <xf numFmtId="44" fontId="108" fillId="0" borderId="0" xfId="0" applyNumberFormat="1" applyFont="1" applyAlignment="1">
      <alignment horizontal="right"/>
    </xf>
    <xf numFmtId="44" fontId="0" fillId="0" borderId="6" xfId="0" applyNumberFormat="1" applyBorder="1" applyAlignment="1">
      <alignment horizontal="center"/>
    </xf>
    <xf numFmtId="44" fontId="105" fillId="0" borderId="12" xfId="0" applyNumberFormat="1" applyFont="1" applyBorder="1" applyAlignment="1">
      <alignment horizontal="center"/>
    </xf>
    <xf numFmtId="44" fontId="105" fillId="0" borderId="7" xfId="0" applyNumberFormat="1" applyFont="1" applyBorder="1" applyAlignment="1">
      <alignment horizontal="right"/>
    </xf>
    <xf numFmtId="44" fontId="0" fillId="0" borderId="8" xfId="0" applyNumberFormat="1" applyBorder="1" applyAlignment="1">
      <alignment horizontal="right"/>
    </xf>
    <xf numFmtId="44" fontId="109" fillId="0" borderId="12" xfId="0" applyNumberFormat="1" applyFont="1" applyBorder="1" applyAlignment="1">
      <alignment horizontal="center"/>
    </xf>
    <xf numFmtId="44" fontId="109" fillId="0" borderId="0" xfId="0" applyNumberFormat="1" applyFont="1" applyAlignment="1">
      <alignment horizontal="center"/>
    </xf>
    <xf numFmtId="44" fontId="0" fillId="0" borderId="7" xfId="0" applyNumberFormat="1" applyBorder="1" applyAlignment="1">
      <alignment horizontal="center"/>
    </xf>
    <xf numFmtId="44" fontId="0" fillId="0" borderId="10" xfId="0" applyNumberFormat="1" applyBorder="1" applyAlignment="1">
      <alignment horizontal="right"/>
    </xf>
    <xf numFmtId="44" fontId="0" fillId="0" borderId="13" xfId="0" applyNumberFormat="1" applyBorder="1" applyAlignment="1">
      <alignment horizontal="center"/>
    </xf>
    <xf numFmtId="44" fontId="105" fillId="0" borderId="13" xfId="0" applyNumberFormat="1" applyFont="1" applyBorder="1" applyAlignment="1">
      <alignment horizontal="center"/>
    </xf>
    <xf numFmtId="44" fontId="105" fillId="0" borderId="14" xfId="0" applyNumberFormat="1" applyFont="1" applyBorder="1" applyAlignment="1">
      <alignment horizontal="right"/>
    </xf>
    <xf numFmtId="0" fontId="107" fillId="0" borderId="0" xfId="0" applyFont="1"/>
    <xf numFmtId="44" fontId="105" fillId="0" borderId="1" xfId="0" applyNumberFormat="1" applyFont="1" applyBorder="1" applyAlignment="1">
      <alignment horizontal="center"/>
    </xf>
    <xf numFmtId="0" fontId="104" fillId="0" borderId="0" xfId="0" applyFont="1" applyAlignment="1">
      <alignment horizontal="right"/>
    </xf>
    <xf numFmtId="44" fontId="110" fillId="0" borderId="0" xfId="0" applyNumberFormat="1" applyFont="1" applyAlignment="1">
      <alignment horizontal="center"/>
    </xf>
    <xf numFmtId="0" fontId="110" fillId="0" borderId="11" xfId="0" applyFont="1" applyBorder="1"/>
    <xf numFmtId="0" fontId="0" fillId="0" borderId="11" xfId="0" applyBorder="1"/>
    <xf numFmtId="0" fontId="0" fillId="0" borderId="12" xfId="0" applyBorder="1"/>
    <xf numFmtId="0" fontId="0" fillId="0" borderId="15" xfId="0" applyBorder="1"/>
    <xf numFmtId="0" fontId="0" fillId="0" borderId="15" xfId="0" applyBorder="1" applyAlignment="1">
      <alignment wrapText="1"/>
    </xf>
    <xf numFmtId="0" fontId="0" fillId="0" borderId="5" xfId="0" applyBorder="1"/>
    <xf numFmtId="0" fontId="0" fillId="0" borderId="13" xfId="0" applyBorder="1"/>
    <xf numFmtId="0" fontId="0" fillId="0" borderId="14" xfId="0" applyBorder="1"/>
    <xf numFmtId="44" fontId="111" fillId="0" borderId="0" xfId="0" applyNumberFormat="1" applyFont="1" applyAlignment="1">
      <alignment horizontal="right"/>
    </xf>
    <xf numFmtId="44" fontId="112" fillId="0" borderId="0" xfId="0" applyNumberFormat="1" applyFont="1" applyAlignment="1">
      <alignment horizontal="right"/>
    </xf>
    <xf numFmtId="44" fontId="113" fillId="0" borderId="0" xfId="0" applyNumberFormat="1" applyFont="1" applyAlignment="1">
      <alignment horizontal="right"/>
    </xf>
    <xf numFmtId="44" fontId="104" fillId="4" borderId="0" xfId="0" applyNumberFormat="1" applyFont="1" applyFill="1" applyAlignment="1">
      <alignment horizontal="right"/>
    </xf>
    <xf numFmtId="44" fontId="0" fillId="5" borderId="0" xfId="0" applyNumberFormat="1" applyFill="1" applyAlignment="1">
      <alignment horizontal="right"/>
    </xf>
    <xf numFmtId="44" fontId="0" fillId="6" borderId="0" xfId="0" applyNumberFormat="1" applyFill="1" applyAlignment="1">
      <alignment horizontal="right"/>
    </xf>
    <xf numFmtId="44" fontId="107" fillId="0" borderId="0" xfId="0" applyNumberFormat="1" applyFont="1"/>
    <xf numFmtId="44" fontId="107" fillId="0" borderId="0" xfId="0" applyNumberFormat="1" applyFont="1" applyAlignment="1">
      <alignment horizontal="center"/>
    </xf>
    <xf numFmtId="0" fontId="104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12" fillId="0" borderId="0" xfId="0" applyFont="1"/>
    <xf numFmtId="0" fontId="115" fillId="0" borderId="0" xfId="1"/>
    <xf numFmtId="0" fontId="116" fillId="0" borderId="0" xfId="0" applyFont="1"/>
    <xf numFmtId="0" fontId="109" fillId="0" borderId="13" xfId="0" applyFont="1" applyBorder="1"/>
    <xf numFmtId="0" fontId="104" fillId="0" borderId="1" xfId="0" applyFont="1" applyBorder="1" applyAlignment="1">
      <alignment vertical="center"/>
    </xf>
    <xf numFmtId="0" fontId="117" fillId="0" borderId="1" xfId="0" applyFont="1" applyBorder="1" applyAlignment="1">
      <alignment vertical="center"/>
    </xf>
    <xf numFmtId="0" fontId="118" fillId="0" borderId="16" xfId="0" applyFont="1" applyBorder="1" applyAlignment="1">
      <alignment vertical="center"/>
    </xf>
    <xf numFmtId="0" fontId="118" fillId="0" borderId="17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19" fillId="0" borderId="1" xfId="0" applyFont="1" applyBorder="1" applyAlignment="1">
      <alignment vertical="center"/>
    </xf>
    <xf numFmtId="0" fontId="120" fillId="0" borderId="18" xfId="0" applyFont="1" applyBorder="1" applyAlignment="1">
      <alignment vertical="center"/>
    </xf>
    <xf numFmtId="0" fontId="120" fillId="0" borderId="19" xfId="0" applyFont="1" applyBorder="1" applyAlignment="1">
      <alignment vertical="center"/>
    </xf>
    <xf numFmtId="0" fontId="121" fillId="0" borderId="0" xfId="0" applyFont="1" applyAlignment="1">
      <alignment vertical="center"/>
    </xf>
    <xf numFmtId="0" fontId="117" fillId="0" borderId="0" xfId="0" applyFont="1" applyAlignment="1">
      <alignment vertical="center"/>
    </xf>
    <xf numFmtId="0" fontId="119" fillId="0" borderId="1" xfId="0" applyFont="1" applyBorder="1" applyAlignment="1">
      <alignment horizontal="left" vertical="center"/>
    </xf>
    <xf numFmtId="0" fontId="119" fillId="0" borderId="0" xfId="0" applyFont="1" applyAlignment="1">
      <alignment vertical="center"/>
    </xf>
    <xf numFmtId="0" fontId="119" fillId="0" borderId="0" xfId="0" applyFont="1" applyAlignment="1">
      <alignment horizontal="left" vertical="center"/>
    </xf>
    <xf numFmtId="44" fontId="103" fillId="0" borderId="0" xfId="0" applyNumberFormat="1" applyFont="1" applyAlignment="1">
      <alignment horizontal="right"/>
    </xf>
    <xf numFmtId="44" fontId="122" fillId="0" borderId="0" xfId="0" applyNumberFormat="1" applyFont="1" applyAlignment="1">
      <alignment horizontal="center"/>
    </xf>
    <xf numFmtId="44" fontId="102" fillId="0" borderId="0" xfId="0" applyNumberFormat="1" applyFont="1" applyAlignment="1">
      <alignment horizontal="right"/>
    </xf>
    <xf numFmtId="44" fontId="101" fillId="0" borderId="0" xfId="0" applyNumberFormat="1" applyFont="1" applyAlignment="1">
      <alignment horizontal="right"/>
    </xf>
    <xf numFmtId="44" fontId="101" fillId="0" borderId="0" xfId="0" applyNumberFormat="1" applyFont="1" applyAlignment="1">
      <alignment horizontal="center"/>
    </xf>
    <xf numFmtId="44" fontId="100" fillId="0" borderId="0" xfId="0" applyNumberFormat="1" applyFon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104" fillId="0" borderId="0" xfId="0" applyFont="1" applyAlignment="1">
      <alignment horizontal="left" vertical="center"/>
    </xf>
    <xf numFmtId="44" fontId="99" fillId="0" borderId="0" xfId="0" applyNumberFormat="1" applyFont="1" applyAlignment="1">
      <alignment horizontal="center"/>
    </xf>
    <xf numFmtId="44" fontId="98" fillId="0" borderId="0" xfId="0" applyNumberFormat="1" applyFont="1" applyAlignment="1">
      <alignment horizontal="center"/>
    </xf>
    <xf numFmtId="44" fontId="97" fillId="0" borderId="0" xfId="0" applyNumberFormat="1" applyFont="1" applyAlignment="1">
      <alignment horizontal="center"/>
    </xf>
    <xf numFmtId="0" fontId="96" fillId="0" borderId="0" xfId="0" applyFont="1" applyAlignment="1">
      <alignment horizontal="center" vertical="center"/>
    </xf>
    <xf numFmtId="44" fontId="95" fillId="0" borderId="0" xfId="0" applyNumberFormat="1" applyFont="1" applyAlignment="1">
      <alignment horizontal="right"/>
    </xf>
    <xf numFmtId="44" fontId="95" fillId="0" borderId="0" xfId="0" applyNumberFormat="1" applyFont="1" applyAlignment="1">
      <alignment horizontal="center"/>
    </xf>
    <xf numFmtId="44" fontId="94" fillId="0" borderId="0" xfId="0" applyNumberFormat="1" applyFont="1" applyAlignment="1">
      <alignment horizontal="center"/>
    </xf>
    <xf numFmtId="44" fontId="93" fillId="0" borderId="0" xfId="0" applyNumberFormat="1" applyFont="1" applyAlignment="1">
      <alignment horizontal="center"/>
    </xf>
    <xf numFmtId="44" fontId="92" fillId="0" borderId="0" xfId="0" applyNumberFormat="1" applyFont="1" applyAlignment="1">
      <alignment horizontal="center"/>
    </xf>
    <xf numFmtId="0" fontId="120" fillId="0" borderId="20" xfId="0" applyFont="1" applyBorder="1" applyAlignment="1">
      <alignment vertical="center"/>
    </xf>
    <xf numFmtId="0" fontId="120" fillId="0" borderId="21" xfId="0" applyFont="1" applyBorder="1" applyAlignment="1">
      <alignment vertical="center"/>
    </xf>
    <xf numFmtId="0" fontId="120" fillId="0" borderId="1" xfId="0" applyFont="1" applyBorder="1" applyAlignment="1">
      <alignment vertical="center"/>
    </xf>
    <xf numFmtId="0" fontId="97" fillId="0" borderId="0" xfId="0" applyFont="1" applyAlignment="1">
      <alignment horizontal="center" vertical="center"/>
    </xf>
    <xf numFmtId="0" fontId="91" fillId="0" borderId="0" xfId="0" applyFont="1"/>
    <xf numFmtId="14" fontId="91" fillId="0" borderId="8" xfId="0" applyNumberFormat="1" applyFont="1" applyBorder="1" applyAlignment="1">
      <alignment horizontal="left"/>
    </xf>
    <xf numFmtId="0" fontId="90" fillId="0" borderId="8" xfId="0" applyFont="1" applyBorder="1"/>
    <xf numFmtId="0" fontId="10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4" fillId="0" borderId="1" xfId="0" applyFont="1" applyBorder="1" applyAlignment="1">
      <alignment horizontal="left" vertical="center" wrapText="1"/>
    </xf>
    <xf numFmtId="0" fontId="90" fillId="0" borderId="1" xfId="0" applyFont="1" applyBorder="1" applyAlignment="1">
      <alignment horizontal="left" vertical="center" wrapText="1"/>
    </xf>
    <xf numFmtId="0" fontId="104" fillId="0" borderId="1" xfId="0" applyFont="1" applyBorder="1" applyAlignment="1">
      <alignment horizontal="left" vertical="center"/>
    </xf>
    <xf numFmtId="14" fontId="91" fillId="0" borderId="1" xfId="0" applyNumberFormat="1" applyFont="1" applyBorder="1" applyAlignment="1">
      <alignment horizontal="left" vertical="center"/>
    </xf>
    <xf numFmtId="0" fontId="90" fillId="0" borderId="1" xfId="0" applyFont="1" applyBorder="1" applyAlignment="1">
      <alignment horizontal="left" vertical="center"/>
    </xf>
    <xf numFmtId="0" fontId="112" fillId="0" borderId="0" xfId="0" applyFont="1" applyAlignment="1">
      <alignment horizontal="center" vertical="center"/>
    </xf>
    <xf numFmtId="0" fontId="114" fillId="0" borderId="1" xfId="0" applyFont="1" applyBorder="1" applyAlignment="1">
      <alignment horizontal="center" vertical="center" wrapText="1"/>
    </xf>
    <xf numFmtId="0" fontId="112" fillId="0" borderId="1" xfId="0" applyFont="1" applyBorder="1" applyAlignment="1">
      <alignment horizontal="center" vertical="center"/>
    </xf>
    <xf numFmtId="44" fontId="89" fillId="0" borderId="0" xfId="0" applyNumberFormat="1" applyFont="1" applyAlignment="1">
      <alignment horizontal="right"/>
    </xf>
    <xf numFmtId="44" fontId="88" fillId="0" borderId="0" xfId="0" applyNumberFormat="1" applyFont="1" applyAlignment="1">
      <alignment horizontal="center"/>
    </xf>
    <xf numFmtId="44" fontId="87" fillId="0" borderId="0" xfId="0" applyNumberFormat="1" applyFont="1" applyAlignment="1">
      <alignment horizontal="right"/>
    </xf>
    <xf numFmtId="44" fontId="87" fillId="0" borderId="0" xfId="0" applyNumberFormat="1" applyFont="1" applyAlignment="1">
      <alignment horizontal="center"/>
    </xf>
    <xf numFmtId="0" fontId="86" fillId="0" borderId="1" xfId="0" applyFont="1" applyBorder="1"/>
    <xf numFmtId="44" fontId="85" fillId="0" borderId="0" xfId="0" applyNumberFormat="1" applyFont="1" applyAlignment="1">
      <alignment horizontal="center"/>
    </xf>
    <xf numFmtId="44" fontId="85" fillId="0" borderId="0" xfId="0" applyNumberFormat="1" applyFont="1" applyAlignment="1">
      <alignment horizontal="left"/>
    </xf>
    <xf numFmtId="164" fontId="0" fillId="0" borderId="1" xfId="0" applyNumberFormat="1" applyBorder="1" applyAlignment="1">
      <alignment horizontal="left" vertical="center"/>
    </xf>
    <xf numFmtId="164" fontId="104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44" fontId="84" fillId="0" borderId="0" xfId="0" applyNumberFormat="1" applyFont="1" applyAlignment="1">
      <alignment horizontal="right"/>
    </xf>
    <xf numFmtId="44" fontId="84" fillId="0" borderId="0" xfId="0" applyNumberFormat="1" applyFont="1" applyAlignment="1">
      <alignment horizontal="center"/>
    </xf>
    <xf numFmtId="44" fontId="83" fillId="0" borderId="0" xfId="0" applyNumberFormat="1" applyFont="1" applyAlignment="1">
      <alignment horizontal="right"/>
    </xf>
    <xf numFmtId="44" fontId="83" fillId="0" borderId="0" xfId="0" applyNumberFormat="1" applyFont="1" applyAlignment="1">
      <alignment horizontal="center"/>
    </xf>
    <xf numFmtId="44" fontId="82" fillId="0" borderId="0" xfId="0" applyNumberFormat="1" applyFont="1" applyAlignment="1">
      <alignment horizontal="center"/>
    </xf>
    <xf numFmtId="44" fontId="104" fillId="0" borderId="0" xfId="0" applyNumberFormat="1" applyFont="1" applyAlignment="1">
      <alignment horizontal="center" wrapText="1"/>
    </xf>
    <xf numFmtId="44" fontId="82" fillId="0" borderId="0" xfId="0" applyNumberFormat="1" applyFont="1" applyAlignment="1">
      <alignment horizontal="left"/>
    </xf>
    <xf numFmtId="44" fontId="81" fillId="0" borderId="0" xfId="0" applyNumberFormat="1" applyFont="1" applyAlignment="1">
      <alignment horizontal="right"/>
    </xf>
    <xf numFmtId="44" fontId="81" fillId="0" borderId="0" xfId="0" applyNumberFormat="1" applyFont="1" applyAlignment="1">
      <alignment horizontal="center"/>
    </xf>
    <xf numFmtId="44" fontId="80" fillId="0" borderId="0" xfId="0" applyNumberFormat="1" applyFont="1" applyAlignment="1">
      <alignment horizontal="center"/>
    </xf>
    <xf numFmtId="0" fontId="79" fillId="0" borderId="0" xfId="0" applyFont="1"/>
    <xf numFmtId="0" fontId="124" fillId="0" borderId="1" xfId="0" applyFont="1" applyBorder="1" applyAlignment="1">
      <alignment horizontal="center" vertical="center"/>
    </xf>
    <xf numFmtId="0" fontId="104" fillId="5" borderId="1" xfId="0" applyFont="1" applyFill="1" applyBorder="1"/>
    <xf numFmtId="14" fontId="0" fillId="0" borderId="1" xfId="0" applyNumberFormat="1" applyBorder="1"/>
    <xf numFmtId="0" fontId="78" fillId="0" borderId="1" xfId="0" applyFont="1" applyBorder="1"/>
    <xf numFmtId="44" fontId="77" fillId="0" borderId="0" xfId="0" applyNumberFormat="1" applyFont="1" applyAlignment="1">
      <alignment horizontal="center"/>
    </xf>
    <xf numFmtId="44" fontId="77" fillId="0" borderId="0" xfId="0" applyNumberFormat="1" applyFont="1" applyAlignment="1">
      <alignment horizontal="right"/>
    </xf>
    <xf numFmtId="44" fontId="76" fillId="0" borderId="0" xfId="0" applyNumberFormat="1" applyFont="1" applyAlignment="1">
      <alignment horizontal="right"/>
    </xf>
    <xf numFmtId="44" fontId="75" fillId="0" borderId="0" xfId="0" applyNumberFormat="1" applyFont="1" applyAlignment="1">
      <alignment horizontal="right"/>
    </xf>
    <xf numFmtId="44" fontId="104" fillId="0" borderId="0" xfId="0" applyNumberFormat="1" applyFont="1" applyAlignment="1">
      <alignment horizontal="left"/>
    </xf>
    <xf numFmtId="44" fontId="74" fillId="0" borderId="0" xfId="0" applyNumberFormat="1" applyFont="1" applyAlignment="1">
      <alignment horizontal="right"/>
    </xf>
    <xf numFmtId="44" fontId="73" fillId="0" borderId="0" xfId="0" applyNumberFormat="1" applyFont="1" applyAlignment="1">
      <alignment horizontal="right"/>
    </xf>
    <xf numFmtId="44" fontId="73" fillId="0" borderId="0" xfId="0" applyNumberFormat="1" applyFont="1" applyAlignment="1">
      <alignment horizontal="center"/>
    </xf>
    <xf numFmtId="44" fontId="72" fillId="0" borderId="0" xfId="0" applyNumberFormat="1" applyFont="1" applyAlignment="1">
      <alignment horizontal="right"/>
    </xf>
    <xf numFmtId="44" fontId="71" fillId="0" borderId="0" xfId="0" applyNumberFormat="1" applyFont="1" applyAlignment="1">
      <alignment horizontal="right"/>
    </xf>
    <xf numFmtId="44" fontId="70" fillId="0" borderId="0" xfId="0" applyNumberFormat="1" applyFont="1" applyAlignment="1">
      <alignment horizontal="center"/>
    </xf>
    <xf numFmtId="44" fontId="69" fillId="0" borderId="0" xfId="0" applyNumberFormat="1" applyFont="1" applyAlignment="1">
      <alignment horizontal="right"/>
    </xf>
    <xf numFmtId="44" fontId="68" fillId="0" borderId="0" xfId="0" applyNumberFormat="1" applyFont="1" applyAlignment="1">
      <alignment horizontal="right"/>
    </xf>
    <xf numFmtId="44" fontId="67" fillId="0" borderId="0" xfId="0" applyNumberFormat="1" applyFont="1" applyAlignment="1">
      <alignment horizontal="right"/>
    </xf>
    <xf numFmtId="44" fontId="66" fillId="0" borderId="0" xfId="0" applyNumberFormat="1" applyFont="1" applyAlignment="1">
      <alignment horizontal="right"/>
    </xf>
    <xf numFmtId="44" fontId="66" fillId="0" borderId="0" xfId="0" applyNumberFormat="1" applyFont="1" applyAlignment="1">
      <alignment horizontal="center"/>
    </xf>
    <xf numFmtId="0" fontId="65" fillId="0" borderId="1" xfId="0" applyFont="1" applyBorder="1"/>
    <xf numFmtId="0" fontId="65" fillId="0" borderId="1" xfId="0" applyFont="1" applyBorder="1" applyAlignment="1">
      <alignment horizontal="center"/>
    </xf>
    <xf numFmtId="0" fontId="65" fillId="0" borderId="0" xfId="0" applyFont="1"/>
    <xf numFmtId="44" fontId="64" fillId="0" borderId="0" xfId="0" applyNumberFormat="1" applyFont="1" applyAlignment="1">
      <alignment horizontal="center"/>
    </xf>
    <xf numFmtId="44" fontId="112" fillId="0" borderId="0" xfId="0" applyNumberFormat="1" applyFont="1" applyAlignment="1">
      <alignment horizontal="center"/>
    </xf>
    <xf numFmtId="44" fontId="63" fillId="0" borderId="0" xfId="0" applyNumberFormat="1" applyFont="1" applyAlignment="1">
      <alignment horizontal="center"/>
    </xf>
    <xf numFmtId="0" fontId="118" fillId="0" borderId="22" xfId="0" applyFont="1" applyBorder="1" applyAlignment="1">
      <alignment vertical="center"/>
    </xf>
    <xf numFmtId="0" fontId="120" fillId="0" borderId="23" xfId="0" applyFont="1" applyBorder="1" applyAlignment="1">
      <alignment horizontal="center" vertical="center"/>
    </xf>
    <xf numFmtId="0" fontId="120" fillId="0" borderId="0" xfId="0" applyFont="1" applyAlignment="1">
      <alignment horizontal="center" vertical="center"/>
    </xf>
    <xf numFmtId="0" fontId="112" fillId="0" borderId="1" xfId="0" applyFont="1" applyBorder="1" applyAlignment="1">
      <alignment horizontal="left"/>
    </xf>
    <xf numFmtId="44" fontId="62" fillId="0" borderId="0" xfId="0" applyNumberFormat="1" applyFont="1" applyAlignment="1">
      <alignment horizontal="center"/>
    </xf>
    <xf numFmtId="0" fontId="62" fillId="0" borderId="1" xfId="0" applyFont="1" applyBorder="1"/>
    <xf numFmtId="0" fontId="61" fillId="0" borderId="0" xfId="0" applyFont="1"/>
    <xf numFmtId="44" fontId="60" fillId="0" borderId="0" xfId="0" applyNumberFormat="1" applyFont="1" applyAlignment="1">
      <alignment horizontal="center"/>
    </xf>
    <xf numFmtId="0" fontId="125" fillId="0" borderId="1" xfId="0" applyFont="1" applyBorder="1" applyAlignment="1">
      <alignment horizontal="center" vertical="center"/>
    </xf>
    <xf numFmtId="0" fontId="126" fillId="0" borderId="0" xfId="0" applyFont="1"/>
    <xf numFmtId="44" fontId="127" fillId="0" borderId="0" xfId="0" applyNumberFormat="1" applyFont="1" applyAlignment="1">
      <alignment horizontal="right"/>
    </xf>
    <xf numFmtId="44" fontId="128" fillId="0" borderId="0" xfId="0" applyNumberFormat="1" applyFont="1" applyAlignment="1">
      <alignment horizontal="right"/>
    </xf>
    <xf numFmtId="0" fontId="57" fillId="0" borderId="1" xfId="0" applyFont="1" applyBorder="1"/>
    <xf numFmtId="0" fontId="56" fillId="0" borderId="1" xfId="0" applyFont="1" applyBorder="1"/>
    <xf numFmtId="44" fontId="0" fillId="0" borderId="0" xfId="0" applyNumberFormat="1" applyAlignment="1">
      <alignment horizontal="center" vertical="center"/>
    </xf>
    <xf numFmtId="0" fontId="55" fillId="0" borderId="1" xfId="0" applyFont="1" applyBorder="1"/>
    <xf numFmtId="0" fontId="54" fillId="0" borderId="1" xfId="0" applyFont="1" applyBorder="1"/>
    <xf numFmtId="14" fontId="53" fillId="0" borderId="0" xfId="0" applyNumberFormat="1" applyFont="1"/>
    <xf numFmtId="0" fontId="53" fillId="0" borderId="0" xfId="0" applyFont="1"/>
    <xf numFmtId="44" fontId="53" fillId="0" borderId="0" xfId="0" applyNumberFormat="1" applyFont="1" applyAlignment="1">
      <alignment horizontal="center" vertical="center"/>
    </xf>
    <xf numFmtId="17" fontId="0" fillId="0" borderId="0" xfId="0" applyNumberFormat="1"/>
    <xf numFmtId="44" fontId="53" fillId="0" borderId="0" xfId="0" applyNumberFormat="1" applyFont="1" applyAlignment="1">
      <alignment vertical="center"/>
    </xf>
    <xf numFmtId="0" fontId="52" fillId="0" borderId="1" xfId="0" applyFont="1" applyBorder="1"/>
    <xf numFmtId="44" fontId="51" fillId="0" borderId="0" xfId="0" applyNumberFormat="1" applyFont="1" applyAlignment="1">
      <alignment horizontal="center"/>
    </xf>
    <xf numFmtId="44" fontId="50" fillId="0" borderId="0" xfId="0" applyNumberFormat="1" applyFont="1" applyAlignment="1">
      <alignment horizontal="center"/>
    </xf>
    <xf numFmtId="44" fontId="129" fillId="0" borderId="0" xfId="0" applyNumberFormat="1" applyFont="1" applyAlignment="1">
      <alignment horizontal="center"/>
    </xf>
    <xf numFmtId="44" fontId="130" fillId="0" borderId="0" xfId="0" applyNumberFormat="1" applyFont="1" applyAlignment="1">
      <alignment horizontal="center"/>
    </xf>
    <xf numFmtId="0" fontId="49" fillId="0" borderId="1" xfId="0" applyFont="1" applyBorder="1"/>
    <xf numFmtId="16" fontId="49" fillId="0" borderId="1" xfId="0" applyNumberFormat="1" applyFont="1" applyBorder="1"/>
    <xf numFmtId="44" fontId="48" fillId="0" borderId="0" xfId="0" applyNumberFormat="1" applyFont="1" applyAlignment="1">
      <alignment horizontal="center"/>
    </xf>
    <xf numFmtId="0" fontId="134" fillId="0" borderId="0" xfId="0" applyFont="1" applyAlignment="1">
      <alignment horizontal="center" vertical="center"/>
    </xf>
    <xf numFmtId="0" fontId="134" fillId="0" borderId="0" xfId="0" applyFont="1" applyAlignment="1">
      <alignment horizontal="center"/>
    </xf>
    <xf numFmtId="0" fontId="134" fillId="0" borderId="0" xfId="0" applyFont="1"/>
    <xf numFmtId="2" fontId="0" fillId="0" borderId="0" xfId="0" applyNumberFormat="1" applyAlignment="1">
      <alignment horizontal="right"/>
    </xf>
    <xf numFmtId="2" fontId="0" fillId="0" borderId="1" xfId="0" applyNumberFormat="1" applyBorder="1" applyAlignment="1">
      <alignment horizontal="right"/>
    </xf>
    <xf numFmtId="2" fontId="134" fillId="0" borderId="0" xfId="0" applyNumberFormat="1" applyFont="1" applyAlignment="1">
      <alignment horizontal="right"/>
    </xf>
    <xf numFmtId="0" fontId="131" fillId="0" borderId="0" xfId="0" applyFont="1"/>
    <xf numFmtId="0" fontId="132" fillId="0" borderId="0" xfId="0" applyFont="1" applyAlignment="1">
      <alignment horizontal="center" vertical="center"/>
    </xf>
    <xf numFmtId="0" fontId="132" fillId="0" borderId="0" xfId="0" applyFont="1" applyAlignment="1">
      <alignment horizontal="center"/>
    </xf>
    <xf numFmtId="2" fontId="131" fillId="0" borderId="0" xfId="0" applyNumberFormat="1" applyFont="1" applyAlignment="1">
      <alignment horizontal="right"/>
    </xf>
    <xf numFmtId="0" fontId="132" fillId="0" borderId="0" xfId="0" applyFont="1"/>
    <xf numFmtId="4" fontId="132" fillId="0" borderId="0" xfId="0" applyNumberFormat="1" applyFont="1" applyAlignment="1">
      <alignment horizontal="right"/>
    </xf>
    <xf numFmtId="0" fontId="133" fillId="0" borderId="0" xfId="0" applyFont="1" applyAlignment="1">
      <alignment horizontal="center"/>
    </xf>
    <xf numFmtId="0" fontId="132" fillId="0" borderId="0" xfId="0" applyFont="1" applyAlignment="1">
      <alignment horizontal="right"/>
    </xf>
    <xf numFmtId="0" fontId="131" fillId="0" borderId="0" xfId="0" applyFont="1" applyAlignment="1">
      <alignment horizontal="right"/>
    </xf>
    <xf numFmtId="0" fontId="131" fillId="0" borderId="0" xfId="0" applyFont="1" applyAlignment="1">
      <alignment horizontal="center"/>
    </xf>
    <xf numFmtId="4" fontId="131" fillId="0" borderId="0" xfId="0" applyNumberFormat="1" applyFont="1" applyAlignment="1">
      <alignment horizontal="right"/>
    </xf>
    <xf numFmtId="2" fontId="132" fillId="0" borderId="0" xfId="0" applyNumberFormat="1" applyFont="1" applyAlignment="1">
      <alignment horizontal="right"/>
    </xf>
    <xf numFmtId="44" fontId="47" fillId="0" borderId="0" xfId="0" applyNumberFormat="1" applyFont="1" applyAlignment="1">
      <alignment horizontal="center"/>
    </xf>
    <xf numFmtId="44" fontId="46" fillId="0" borderId="0" xfId="0" applyNumberFormat="1" applyFont="1" applyAlignment="1">
      <alignment horizontal="center"/>
    </xf>
    <xf numFmtId="44" fontId="45" fillId="0" borderId="0" xfId="0" applyNumberFormat="1" applyFont="1" applyAlignment="1">
      <alignment horizontal="center"/>
    </xf>
    <xf numFmtId="44" fontId="128" fillId="0" borderId="0" xfId="0" applyNumberFormat="1" applyFont="1" applyAlignment="1">
      <alignment horizontal="center"/>
    </xf>
    <xf numFmtId="44" fontId="44" fillId="0" borderId="0" xfId="0" applyNumberFormat="1" applyFont="1" applyAlignment="1">
      <alignment horizontal="center"/>
    </xf>
    <xf numFmtId="44" fontId="42" fillId="0" borderId="0" xfId="0" applyNumberFormat="1" applyFont="1" applyAlignment="1">
      <alignment horizontal="center"/>
    </xf>
    <xf numFmtId="44" fontId="41" fillId="0" borderId="0" xfId="0" applyNumberFormat="1" applyFont="1" applyAlignment="1">
      <alignment horizontal="center"/>
    </xf>
    <xf numFmtId="44" fontId="135" fillId="0" borderId="0" xfId="0" applyNumberFormat="1" applyFont="1" applyAlignment="1">
      <alignment horizontal="center"/>
    </xf>
    <xf numFmtId="44" fontId="135" fillId="0" borderId="0" xfId="0" applyNumberFormat="1" applyFont="1" applyAlignment="1">
      <alignment horizontal="right"/>
    </xf>
    <xf numFmtId="44" fontId="135" fillId="0" borderId="0" xfId="0" applyNumberFormat="1" applyFont="1" applyAlignment="1">
      <alignment horizontal="left"/>
    </xf>
    <xf numFmtId="44" fontId="39" fillId="0" borderId="0" xfId="0" applyNumberFormat="1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44" fontId="127" fillId="0" borderId="0" xfId="0" applyNumberFormat="1" applyFont="1" applyAlignment="1">
      <alignment horizontal="center"/>
    </xf>
    <xf numFmtId="44" fontId="37" fillId="0" borderId="0" xfId="0" applyNumberFormat="1" applyFont="1" applyAlignment="1">
      <alignment horizontal="center"/>
    </xf>
    <xf numFmtId="44" fontId="36" fillId="0" borderId="0" xfId="0" applyNumberFormat="1" applyFont="1" applyAlignment="1">
      <alignment horizontal="center"/>
    </xf>
    <xf numFmtId="44" fontId="35" fillId="0" borderId="0" xfId="0" applyNumberFormat="1" applyFont="1" applyAlignment="1">
      <alignment horizontal="center"/>
    </xf>
    <xf numFmtId="44" fontId="34" fillId="0" borderId="0" xfId="0" applyNumberFormat="1" applyFont="1" applyAlignment="1">
      <alignment horizontal="center"/>
    </xf>
    <xf numFmtId="44" fontId="33" fillId="0" borderId="0" xfId="0" applyNumberFormat="1" applyFont="1" applyAlignment="1">
      <alignment horizontal="center"/>
    </xf>
    <xf numFmtId="0" fontId="32" fillId="0" borderId="1" xfId="0" applyFont="1" applyBorder="1"/>
    <xf numFmtId="0" fontId="31" fillId="0" borderId="1" xfId="0" applyFont="1" applyBorder="1"/>
    <xf numFmtId="0" fontId="104" fillId="0" borderId="1" xfId="0" applyFont="1" applyBorder="1" applyAlignment="1">
      <alignment horizontal="right"/>
    </xf>
    <xf numFmtId="44" fontId="30" fillId="0" borderId="0" xfId="0" applyNumberFormat="1" applyFont="1" applyAlignment="1">
      <alignment horizontal="right"/>
    </xf>
    <xf numFmtId="44" fontId="30" fillId="0" borderId="0" xfId="0" applyNumberFormat="1" applyFont="1" applyAlignment="1">
      <alignment horizontal="center"/>
    </xf>
    <xf numFmtId="44" fontId="29" fillId="0" borderId="0" xfId="0" applyNumberFormat="1" applyFont="1" applyAlignment="1">
      <alignment horizontal="center"/>
    </xf>
    <xf numFmtId="44" fontId="28" fillId="0" borderId="0" xfId="0" applyNumberFormat="1" applyFont="1" applyAlignment="1">
      <alignment horizontal="center"/>
    </xf>
    <xf numFmtId="44" fontId="27" fillId="0" borderId="0" xfId="0" applyNumberFormat="1" applyFont="1" applyAlignment="1">
      <alignment horizontal="right"/>
    </xf>
    <xf numFmtId="44" fontId="27" fillId="0" borderId="0" xfId="0" applyNumberFormat="1" applyFont="1" applyAlignment="1">
      <alignment horizontal="center"/>
    </xf>
    <xf numFmtId="44" fontId="26" fillId="0" borderId="0" xfId="0" applyNumberFormat="1" applyFont="1" applyAlignment="1">
      <alignment horizontal="right"/>
    </xf>
    <xf numFmtId="44" fontId="136" fillId="0" borderId="0" xfId="0" applyNumberFormat="1" applyFont="1" applyAlignment="1">
      <alignment horizontal="center"/>
    </xf>
    <xf numFmtId="44" fontId="136" fillId="0" borderId="0" xfId="0" applyNumberFormat="1" applyFont="1" applyAlignment="1">
      <alignment horizontal="right"/>
    </xf>
    <xf numFmtId="44" fontId="26" fillId="0" borderId="0" xfId="0" applyNumberFormat="1" applyFont="1" applyAlignment="1">
      <alignment horizont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4" fontId="11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112" fillId="0" borderId="1" xfId="0" applyFont="1" applyBorder="1" applyAlignment="1">
      <alignment horizontal="center" vertical="center" wrapText="1"/>
    </xf>
    <xf numFmtId="44" fontId="25" fillId="0" borderId="0" xfId="0" applyNumberFormat="1" applyFont="1" applyAlignment="1">
      <alignment horizontal="center"/>
    </xf>
    <xf numFmtId="44" fontId="114" fillId="0" borderId="0" xfId="0" applyNumberFormat="1" applyFont="1" applyAlignment="1">
      <alignment horizontal="center"/>
    </xf>
    <xf numFmtId="44" fontId="24" fillId="0" borderId="0" xfId="0" applyNumberFormat="1" applyFont="1" applyAlignment="1">
      <alignment horizontal="right"/>
    </xf>
    <xf numFmtId="44" fontId="24" fillId="0" borderId="0" xfId="0" applyNumberFormat="1" applyFont="1" applyAlignment="1">
      <alignment horizontal="center"/>
    </xf>
    <xf numFmtId="44" fontId="58" fillId="0" borderId="0" xfId="0" applyNumberFormat="1" applyFont="1"/>
    <xf numFmtId="44" fontId="40" fillId="0" borderId="0" xfId="0" applyNumberFormat="1" applyFont="1"/>
    <xf numFmtId="44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center" vertical="center"/>
    </xf>
    <xf numFmtId="44" fontId="22" fillId="0" borderId="0" xfId="0" applyNumberFormat="1" applyFont="1" applyAlignment="1">
      <alignment horizontal="right"/>
    </xf>
    <xf numFmtId="44" fontId="22" fillId="7" borderId="0" xfId="0" applyNumberFormat="1" applyFont="1" applyFill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44" fontId="21" fillId="0" borderId="0" xfId="0" applyNumberFormat="1" applyFont="1" applyAlignment="1">
      <alignment horizontal="right"/>
    </xf>
    <xf numFmtId="0" fontId="20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44" fontId="19" fillId="0" borderId="0" xfId="0" applyNumberFormat="1" applyFont="1" applyAlignment="1">
      <alignment horizontal="center"/>
    </xf>
    <xf numFmtId="44" fontId="18" fillId="0" borderId="0" xfId="0" applyNumberFormat="1" applyFont="1" applyAlignment="1">
      <alignment horizontal="right"/>
    </xf>
    <xf numFmtId="44" fontId="17" fillId="0" borderId="0" xfId="0" applyNumberFormat="1" applyFont="1" applyAlignment="1">
      <alignment horizontal="right" vertical="center"/>
    </xf>
    <xf numFmtId="44" fontId="17" fillId="0" borderId="0" xfId="0" applyNumberFormat="1" applyFont="1" applyAlignment="1">
      <alignment horizontal="right"/>
    </xf>
    <xf numFmtId="44" fontId="17" fillId="0" borderId="0" xfId="0" applyNumberFormat="1" applyFont="1" applyAlignment="1">
      <alignment horizontal="center"/>
    </xf>
    <xf numFmtId="44" fontId="16" fillId="0" borderId="0" xfId="0" applyNumberFormat="1" applyFont="1" applyAlignment="1">
      <alignment horizontal="right"/>
    </xf>
    <xf numFmtId="44" fontId="113" fillId="0" borderId="0" xfId="0" applyNumberFormat="1" applyFont="1" applyAlignment="1">
      <alignment horizontal="center"/>
    </xf>
    <xf numFmtId="44" fontId="113" fillId="0" borderId="0" xfId="0" applyNumberFormat="1" applyFont="1" applyAlignment="1">
      <alignment horizontal="center" vertical="center"/>
    </xf>
    <xf numFmtId="44" fontId="113" fillId="0" borderId="0" xfId="0" applyNumberFormat="1" applyFont="1" applyAlignment="1">
      <alignment horizontal="left"/>
    </xf>
    <xf numFmtId="44" fontId="113" fillId="0" borderId="0" xfId="0" applyNumberFormat="1" applyFont="1" applyAlignment="1">
      <alignment horizontal="center" wrapText="1"/>
    </xf>
    <xf numFmtId="44" fontId="137" fillId="0" borderId="0" xfId="0" applyNumberFormat="1" applyFont="1" applyAlignment="1">
      <alignment horizontal="center"/>
    </xf>
    <xf numFmtId="44" fontId="15" fillId="0" borderId="0" xfId="0" applyNumberFormat="1" applyFont="1" applyAlignment="1">
      <alignment horizontal="right"/>
    </xf>
    <xf numFmtId="44" fontId="14" fillId="0" borderId="0" xfId="0" applyNumberFormat="1" applyFont="1" applyAlignment="1">
      <alignment horizontal="right"/>
    </xf>
    <xf numFmtId="44" fontId="13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44" fontId="11" fillId="0" borderId="0" xfId="0" applyNumberFormat="1" applyFont="1" applyAlignment="1">
      <alignment horizontal="right"/>
    </xf>
    <xf numFmtId="44" fontId="11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right"/>
    </xf>
    <xf numFmtId="44" fontId="9" fillId="0" borderId="0" xfId="0" applyNumberFormat="1" applyFont="1" applyAlignment="1">
      <alignment horizontal="right"/>
    </xf>
    <xf numFmtId="44" fontId="8" fillId="0" borderId="0" xfId="0" applyNumberFormat="1" applyFont="1" applyAlignment="1">
      <alignment horizontal="right"/>
    </xf>
    <xf numFmtId="44" fontId="7" fillId="0" borderId="0" xfId="0" applyNumberFormat="1" applyFont="1" applyAlignment="1">
      <alignment horizontal="right"/>
    </xf>
    <xf numFmtId="44" fontId="7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right"/>
    </xf>
    <xf numFmtId="44" fontId="5" fillId="0" borderId="0" xfId="0" applyNumberFormat="1" applyFont="1" applyAlignment="1">
      <alignment horizontal="right"/>
    </xf>
    <xf numFmtId="44" fontId="5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right"/>
    </xf>
    <xf numFmtId="44" fontId="4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right"/>
    </xf>
    <xf numFmtId="0" fontId="120" fillId="0" borderId="23" xfId="0" applyFont="1" applyBorder="1" applyAlignment="1">
      <alignment vertical="center"/>
    </xf>
    <xf numFmtId="0" fontId="120" fillId="0" borderId="0" xfId="0" applyFont="1" applyAlignment="1">
      <alignment vertical="center"/>
    </xf>
    <xf numFmtId="0" fontId="115" fillId="0" borderId="23" xfId="1" applyBorder="1" applyAlignment="1">
      <alignment vertical="center"/>
    </xf>
    <xf numFmtId="0" fontId="115" fillId="0" borderId="3" xfId="1" applyBorder="1" applyAlignment="1">
      <alignment vertical="center"/>
    </xf>
    <xf numFmtId="44" fontId="3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1" fillId="0" borderId="0" xfId="0" applyNumberFormat="1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31</xdr:row>
      <xdr:rowOff>104775</xdr:rowOff>
    </xdr:from>
    <xdr:to>
      <xdr:col>4</xdr:col>
      <xdr:colOff>1980505</xdr:colOff>
      <xdr:row>47</xdr:row>
      <xdr:rowOff>56775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9B905A-DB64-421A-9107-C47CAF4F7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057900"/>
          <a:ext cx="5561905" cy="30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sterauto1@singnet.com.sg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kitty.teo@hsbc.com.sg" TargetMode="External"/><Relationship Id="rId2" Type="http://schemas.openxmlformats.org/officeDocument/2006/relationships/hyperlink" Target="mailto:cnythia.loh@hsbc.com.sg" TargetMode="External"/><Relationship Id="rId1" Type="http://schemas.openxmlformats.org/officeDocument/2006/relationships/hyperlink" Target="mailto:vale.oh@hsbc.com.sg" TargetMode="External"/><Relationship Id="rId6" Type="http://schemas.openxmlformats.org/officeDocument/2006/relationships/hyperlink" Target="mailto:sawtheng.khor@hsbc.com.sg" TargetMode="External"/><Relationship Id="rId5" Type="http://schemas.openxmlformats.org/officeDocument/2006/relationships/hyperlink" Target="mailto:winnie.ho@hsbc.com.sg" TargetMode="External"/><Relationship Id="rId4" Type="http://schemas.openxmlformats.org/officeDocument/2006/relationships/hyperlink" Target="mailto:yvonne.ang@hsbc.com.s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4"/>
  <sheetViews>
    <sheetView workbookViewId="0">
      <selection activeCell="C4" sqref="C4"/>
    </sheetView>
  </sheetViews>
  <sheetFormatPr defaultColWidth="9" defaultRowHeight="15"/>
  <cols>
    <col min="1" max="1" width="20.5703125" customWidth="1"/>
    <col min="2" max="2" width="18.28515625" customWidth="1"/>
    <col min="3" max="3" width="27.140625" customWidth="1"/>
    <col min="4" max="4" width="14" customWidth="1"/>
  </cols>
  <sheetData>
    <row r="2" spans="1:4">
      <c r="A2" t="s">
        <v>61</v>
      </c>
      <c r="B2" t="s">
        <v>62</v>
      </c>
      <c r="C2" t="s">
        <v>63</v>
      </c>
      <c r="D2" t="s">
        <v>64</v>
      </c>
    </row>
    <row r="4" spans="1:4">
      <c r="A4" t="s">
        <v>65</v>
      </c>
      <c r="B4" t="s">
        <v>66</v>
      </c>
      <c r="C4" s="89" t="s">
        <v>67</v>
      </c>
      <c r="D4" t="s">
        <v>68</v>
      </c>
    </row>
  </sheetData>
  <hyperlinks>
    <hyperlink ref="C4" r:id="rId1" xr:uid="{00000000-0004-0000-0100-000000000000}"/>
  </hyperlink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74"/>
  <sheetViews>
    <sheetView workbookViewId="0">
      <selection sqref="A1:G53"/>
    </sheetView>
  </sheetViews>
  <sheetFormatPr defaultColWidth="9" defaultRowHeight="15"/>
  <cols>
    <col min="1" max="1" width="12.85546875" customWidth="1"/>
    <col min="2" max="2" width="11.5703125" style="1" customWidth="1"/>
    <col min="3" max="3" width="11" style="1" customWidth="1"/>
    <col min="4" max="4" width="11.5703125" style="1" customWidth="1"/>
    <col min="5" max="5" width="12.140625" customWidth="1"/>
    <col min="6" max="6" width="8.85546875" customWidth="1"/>
    <col min="7" max="7" width="15" style="2" customWidth="1"/>
    <col min="8" max="8" width="12.85546875" style="3" customWidth="1"/>
    <col min="9" max="9" width="14.7109375" style="3" customWidth="1"/>
    <col min="10" max="10" width="11.5703125" style="3" customWidth="1"/>
    <col min="11" max="11" width="13.85546875" style="3" customWidth="1"/>
    <col min="12" max="12" width="11.5703125" style="3" customWidth="1"/>
    <col min="13" max="13" width="9.140625" style="4"/>
    <col min="14" max="14" width="11.85546875" style="3" customWidth="1"/>
    <col min="15" max="15" width="11.42578125" style="4" customWidth="1"/>
    <col min="16" max="16" width="14" style="4" customWidth="1"/>
    <col min="17" max="18" width="9.140625" style="4"/>
  </cols>
  <sheetData>
    <row r="1" spans="1:15" ht="17.25">
      <c r="A1" s="41" t="s">
        <v>129</v>
      </c>
      <c r="B1" s="42"/>
      <c r="C1" s="42"/>
      <c r="D1" s="42"/>
      <c r="E1" s="43"/>
      <c r="G1" s="44" t="s">
        <v>130</v>
      </c>
    </row>
    <row r="2" spans="1:15">
      <c r="A2" s="45" t="s">
        <v>78</v>
      </c>
      <c r="B2" s="5" t="s">
        <v>79</v>
      </c>
      <c r="C2" s="5" t="s">
        <v>80</v>
      </c>
      <c r="D2" s="3"/>
      <c r="E2" s="46"/>
      <c r="F2" s="3"/>
      <c r="G2" s="47" t="s">
        <v>78</v>
      </c>
      <c r="O2" s="11"/>
    </row>
    <row r="3" spans="1:15">
      <c r="A3" s="48">
        <v>888</v>
      </c>
      <c r="B3" s="3">
        <v>40</v>
      </c>
      <c r="C3" s="3">
        <v>1050</v>
      </c>
      <c r="D3" s="3"/>
      <c r="E3" s="46"/>
      <c r="F3" s="3"/>
      <c r="G3" s="49">
        <v>580</v>
      </c>
      <c r="N3" s="11"/>
      <c r="O3" s="11"/>
    </row>
    <row r="4" spans="1:15">
      <c r="A4" s="48">
        <v>355</v>
      </c>
      <c r="B4" s="3">
        <v>1200</v>
      </c>
      <c r="C4" s="3"/>
      <c r="D4" s="3"/>
      <c r="E4" s="46"/>
      <c r="F4" s="3"/>
      <c r="G4" s="49">
        <v>300</v>
      </c>
      <c r="O4" s="11"/>
    </row>
    <row r="5" spans="1:15">
      <c r="A5" s="48">
        <v>71</v>
      </c>
      <c r="B5" s="3"/>
      <c r="C5" s="3">
        <v>800</v>
      </c>
      <c r="D5" s="3"/>
      <c r="E5" s="46"/>
      <c r="F5" s="3"/>
      <c r="G5" s="49">
        <v>225</v>
      </c>
    </row>
    <row r="6" spans="1:15">
      <c r="A6" s="48">
        <v>149.33000000000001</v>
      </c>
      <c r="B6" s="3"/>
      <c r="C6" s="3">
        <v>100</v>
      </c>
      <c r="D6" s="2"/>
      <c r="E6" s="46"/>
      <c r="F6" s="3"/>
      <c r="G6" s="49">
        <v>12</v>
      </c>
    </row>
    <row r="7" spans="1:15">
      <c r="A7" s="48">
        <v>108</v>
      </c>
      <c r="B7" s="3"/>
      <c r="C7" s="3">
        <v>100</v>
      </c>
      <c r="D7" s="2"/>
      <c r="E7" s="46"/>
      <c r="F7" s="3"/>
      <c r="G7" s="49">
        <v>120</v>
      </c>
    </row>
    <row r="8" spans="1:15">
      <c r="A8" s="48">
        <v>2578.6</v>
      </c>
      <c r="B8" s="3"/>
      <c r="C8" s="3"/>
      <c r="D8" s="2"/>
      <c r="E8" s="50"/>
      <c r="F8" s="2"/>
      <c r="G8" s="49">
        <v>45</v>
      </c>
    </row>
    <row r="9" spans="1:15">
      <c r="A9" s="48">
        <v>1004</v>
      </c>
      <c r="B9" s="3"/>
      <c r="C9" s="3"/>
      <c r="D9" s="3"/>
      <c r="E9" s="46"/>
      <c r="F9" s="3"/>
      <c r="G9" s="49">
        <v>30</v>
      </c>
      <c r="L9" s="5"/>
    </row>
    <row r="10" spans="1:15">
      <c r="A10" s="48">
        <v>94</v>
      </c>
      <c r="B10" s="3"/>
      <c r="C10" s="2"/>
      <c r="D10" s="12"/>
      <c r="E10" s="51"/>
      <c r="F10" s="12"/>
      <c r="G10" s="49">
        <v>4</v>
      </c>
    </row>
    <row r="11" spans="1:15" ht="17.25">
      <c r="A11" s="48">
        <v>2341.5</v>
      </c>
      <c r="B11" s="3"/>
      <c r="C11" s="3"/>
      <c r="D11" s="14"/>
      <c r="E11" s="51"/>
      <c r="F11" s="12"/>
      <c r="G11" s="49">
        <v>30</v>
      </c>
      <c r="L11" s="5"/>
    </row>
    <row r="12" spans="1:15">
      <c r="A12" s="48">
        <v>102</v>
      </c>
      <c r="B12" s="3"/>
      <c r="C12" s="3"/>
      <c r="D12" s="5"/>
      <c r="E12" s="50"/>
      <c r="F12" s="2"/>
      <c r="G12" s="49">
        <v>20</v>
      </c>
    </row>
    <row r="13" spans="1:15" ht="17.25">
      <c r="A13" s="48">
        <v>1151.5999999999999</v>
      </c>
      <c r="B13" s="3"/>
      <c r="C13" s="3"/>
      <c r="D13" s="10"/>
      <c r="E13" s="52"/>
      <c r="F13" s="14"/>
      <c r="G13" s="49">
        <v>230</v>
      </c>
      <c r="L13" s="10"/>
    </row>
    <row r="14" spans="1:15" ht="17.25">
      <c r="A14" s="48">
        <v>95.3</v>
      </c>
      <c r="B14" s="3"/>
      <c r="C14" s="3"/>
      <c r="D14" s="10"/>
      <c r="E14" s="50"/>
      <c r="F14" s="2"/>
      <c r="G14" s="49">
        <v>180</v>
      </c>
      <c r="L14" s="5"/>
    </row>
    <row r="15" spans="1:15">
      <c r="A15" s="48">
        <v>210.1</v>
      </c>
      <c r="B15" s="3"/>
      <c r="C15" s="3"/>
      <c r="D15" s="3"/>
      <c r="E15" s="50"/>
      <c r="F15" s="2"/>
      <c r="G15" s="49">
        <v>30</v>
      </c>
      <c r="L15" s="5"/>
    </row>
    <row r="16" spans="1:15" ht="17.25">
      <c r="A16" s="48">
        <v>699</v>
      </c>
      <c r="B16" s="3"/>
      <c r="C16" s="3"/>
      <c r="D16" s="10"/>
      <c r="E16" s="50"/>
      <c r="F16" s="2"/>
      <c r="G16" s="49">
        <v>75</v>
      </c>
    </row>
    <row r="17" spans="1:12" ht="17.25">
      <c r="A17" s="48">
        <v>216</v>
      </c>
      <c r="B17" s="3"/>
      <c r="C17" s="3"/>
      <c r="D17" s="10"/>
      <c r="E17" s="52"/>
      <c r="F17" s="14"/>
      <c r="G17" s="49">
        <v>2900</v>
      </c>
    </row>
    <row r="18" spans="1:12">
      <c r="A18" s="48"/>
      <c r="B18" s="3"/>
      <c r="C18" s="3"/>
      <c r="D18" s="2"/>
      <c r="E18" s="50"/>
      <c r="F18" s="2"/>
      <c r="G18" s="49">
        <v>680</v>
      </c>
    </row>
    <row r="19" spans="1:12">
      <c r="A19" s="48">
        <f>SUM(A3:A17)</f>
        <v>10063.43</v>
      </c>
      <c r="B19" s="3"/>
      <c r="C19" s="3"/>
      <c r="D19" s="2"/>
      <c r="E19" s="50"/>
      <c r="F19" s="2"/>
      <c r="G19" s="49">
        <v>68</v>
      </c>
      <c r="L19" s="5"/>
    </row>
    <row r="20" spans="1:12">
      <c r="A20" s="48" t="s">
        <v>131</v>
      </c>
      <c r="B20" s="3"/>
      <c r="C20" s="3"/>
      <c r="D20" s="2"/>
      <c r="E20" s="50"/>
      <c r="F20" s="2"/>
      <c r="G20" s="49">
        <v>300</v>
      </c>
      <c r="L20" s="5"/>
    </row>
    <row r="21" spans="1:12" ht="17.25">
      <c r="A21" s="48">
        <f>A19*50%</f>
        <v>5031.7150000000001</v>
      </c>
      <c r="B21" s="3">
        <f>SUM(B3:B5)</f>
        <v>1240</v>
      </c>
      <c r="C21" s="3">
        <f>SUM(C3:C9)</f>
        <v>2050</v>
      </c>
      <c r="D21" s="5"/>
      <c r="E21" s="50">
        <f>SUM(A21:C21)</f>
        <v>8321.7150000000001</v>
      </c>
      <c r="F21" s="14"/>
      <c r="G21" s="49">
        <v>392</v>
      </c>
    </row>
    <row r="22" spans="1:12" ht="17.25">
      <c r="A22" s="48"/>
      <c r="B22" s="3"/>
      <c r="C22" s="3"/>
      <c r="D22" s="53" t="s">
        <v>82</v>
      </c>
      <c r="E22" s="52">
        <v>8300</v>
      </c>
      <c r="F22" s="54"/>
      <c r="G22" s="49">
        <v>180</v>
      </c>
      <c r="L22" s="5"/>
    </row>
    <row r="23" spans="1:12">
      <c r="A23" s="55"/>
      <c r="B23" s="3"/>
      <c r="C23" s="3"/>
      <c r="D23" s="3"/>
      <c r="E23" s="50"/>
      <c r="F23" s="2"/>
      <c r="G23" s="49">
        <v>90</v>
      </c>
    </row>
    <row r="24" spans="1:12" ht="17.25">
      <c r="A24" s="48"/>
      <c r="B24" s="3"/>
      <c r="C24" s="3"/>
      <c r="D24" s="14"/>
      <c r="E24" s="52"/>
      <c r="F24" s="14"/>
      <c r="G24" s="49">
        <v>240</v>
      </c>
    </row>
    <row r="25" spans="1:12" ht="17.25">
      <c r="A25" s="48"/>
      <c r="B25" s="3"/>
      <c r="C25" s="3"/>
      <c r="D25" s="10"/>
      <c r="E25" s="52"/>
      <c r="F25" s="14"/>
      <c r="G25" s="49">
        <v>120</v>
      </c>
    </row>
    <row r="26" spans="1:12">
      <c r="A26" s="48"/>
      <c r="B26" s="3"/>
      <c r="C26" s="3"/>
      <c r="D26" s="3"/>
      <c r="E26" s="50"/>
      <c r="F26" s="2"/>
      <c r="G26" s="49">
        <v>288</v>
      </c>
      <c r="L26" s="2"/>
    </row>
    <row r="27" spans="1:12">
      <c r="A27" s="48"/>
      <c r="B27" s="3"/>
      <c r="C27" s="3"/>
      <c r="D27" s="3"/>
      <c r="E27" s="50"/>
      <c r="F27" s="2"/>
      <c r="G27" s="49">
        <v>60</v>
      </c>
      <c r="L27" s="2"/>
    </row>
    <row r="28" spans="1:12">
      <c r="A28" s="48"/>
      <c r="B28" s="3"/>
      <c r="C28" s="3"/>
      <c r="D28" s="3"/>
      <c r="E28" s="50"/>
      <c r="F28" s="2"/>
      <c r="G28" s="49"/>
      <c r="L28" s="2"/>
    </row>
    <row r="29" spans="1:12" ht="17.25">
      <c r="A29" s="48"/>
      <c r="B29" s="3"/>
      <c r="C29" s="3"/>
      <c r="D29" s="10"/>
      <c r="E29" s="56"/>
      <c r="F29" s="10"/>
      <c r="G29" s="57">
        <f>SUM(G3:G27)</f>
        <v>7199</v>
      </c>
      <c r="L29" s="10"/>
    </row>
    <row r="30" spans="1:12">
      <c r="A30" s="48"/>
      <c r="B30" s="3"/>
      <c r="C30" s="3"/>
      <c r="D30" s="3"/>
      <c r="E30" s="50"/>
      <c r="F30" s="2"/>
      <c r="G30" s="58"/>
    </row>
    <row r="31" spans="1:12">
      <c r="A31" s="48"/>
      <c r="B31" s="3"/>
      <c r="C31" s="3"/>
      <c r="D31" s="3"/>
      <c r="E31" s="59"/>
      <c r="F31" s="60"/>
    </row>
    <row r="32" spans="1:12">
      <c r="A32" s="48"/>
      <c r="B32" s="3"/>
      <c r="C32" s="3"/>
      <c r="D32" s="3"/>
      <c r="E32" s="50"/>
      <c r="F32" s="2"/>
    </row>
    <row r="33" spans="1:16" ht="17.25">
      <c r="A33" s="48"/>
      <c r="B33" s="3"/>
      <c r="C33" s="3"/>
      <c r="D33" s="3"/>
      <c r="E33" s="46"/>
      <c r="F33" s="3"/>
      <c r="G33" s="44" t="s">
        <v>132</v>
      </c>
      <c r="L33" s="2"/>
    </row>
    <row r="34" spans="1:16">
      <c r="A34" s="48"/>
      <c r="B34" s="3"/>
      <c r="C34" s="3"/>
      <c r="D34" s="2"/>
      <c r="E34" s="50"/>
      <c r="F34" s="2"/>
      <c r="G34" s="47" t="s">
        <v>78</v>
      </c>
    </row>
    <row r="35" spans="1:16" ht="17.25">
      <c r="A35" s="48"/>
      <c r="B35" s="3"/>
      <c r="C35" s="3"/>
      <c r="D35" s="3"/>
      <c r="E35" s="50"/>
      <c r="F35" s="2"/>
      <c r="G35" s="61">
        <v>1200</v>
      </c>
      <c r="L35" s="10"/>
    </row>
    <row r="36" spans="1:16" ht="17.25">
      <c r="A36" s="62"/>
      <c r="B36" s="63"/>
      <c r="C36" s="63"/>
      <c r="D36" s="64"/>
      <c r="E36" s="65"/>
      <c r="F36" s="14"/>
      <c r="G36" s="61">
        <v>180</v>
      </c>
    </row>
    <row r="37" spans="1:16">
      <c r="A37" s="2"/>
      <c r="B37" s="3"/>
      <c r="C37" s="3"/>
      <c r="D37" s="3"/>
      <c r="E37" s="2"/>
      <c r="F37" s="2"/>
      <c r="G37" s="61">
        <v>18</v>
      </c>
    </row>
    <row r="38" spans="1:16" ht="18">
      <c r="G38" s="61">
        <v>98</v>
      </c>
      <c r="I38" s="69"/>
      <c r="J38" s="10"/>
      <c r="K38" s="2"/>
    </row>
    <row r="39" spans="1:16">
      <c r="G39" s="61">
        <v>24</v>
      </c>
      <c r="K39" s="2"/>
    </row>
    <row r="40" spans="1:16" ht="17.25">
      <c r="G40" s="61">
        <v>12</v>
      </c>
      <c r="J40" s="10"/>
      <c r="K40" s="10"/>
    </row>
    <row r="41" spans="1:16">
      <c r="G41" s="61">
        <v>52</v>
      </c>
      <c r="K41" s="5"/>
      <c r="P41" s="3"/>
    </row>
    <row r="42" spans="1:16">
      <c r="G42" s="61">
        <v>96</v>
      </c>
      <c r="K42" s="2"/>
      <c r="L42" s="5"/>
    </row>
    <row r="43" spans="1:16">
      <c r="G43" s="61">
        <v>50</v>
      </c>
      <c r="L43" s="5"/>
      <c r="P43" s="3"/>
    </row>
    <row r="44" spans="1:16">
      <c r="G44" s="61">
        <v>25</v>
      </c>
      <c r="K44" s="2"/>
    </row>
    <row r="45" spans="1:16">
      <c r="B45" s="7"/>
      <c r="G45" s="61">
        <v>80</v>
      </c>
      <c r="J45" s="2"/>
    </row>
    <row r="46" spans="1:16" ht="17.25">
      <c r="G46" s="61">
        <v>60</v>
      </c>
      <c r="K46" s="10"/>
    </row>
    <row r="47" spans="1:16">
      <c r="F47" s="66"/>
      <c r="G47" s="61"/>
    </row>
    <row r="48" spans="1:16" ht="17.25">
      <c r="G48" s="67">
        <f>SUM(G35:G46)</f>
        <v>1895</v>
      </c>
      <c r="K48" s="2"/>
    </row>
    <row r="49" spans="6:12">
      <c r="G49" s="3"/>
      <c r="K49" s="2"/>
    </row>
    <row r="50" spans="6:12">
      <c r="G50" s="3">
        <v>1500</v>
      </c>
      <c r="J50" s="2"/>
      <c r="K50" s="2"/>
    </row>
    <row r="51" spans="6:12">
      <c r="G51" s="3"/>
      <c r="K51" s="2"/>
    </row>
    <row r="52" spans="6:12" ht="17.25">
      <c r="F52" s="68" t="s">
        <v>133</v>
      </c>
      <c r="G52" s="5">
        <f>SUM(G29,G48,G50)</f>
        <v>10594</v>
      </c>
      <c r="J52" s="10"/>
      <c r="K52" s="10"/>
    </row>
    <row r="53" spans="6:12">
      <c r="G53" s="3"/>
    </row>
    <row r="54" spans="6:12" ht="17.25">
      <c r="G54" s="3"/>
      <c r="K54" s="10"/>
      <c r="L54" s="10"/>
    </row>
    <row r="55" spans="6:12">
      <c r="G55" s="3"/>
    </row>
    <row r="56" spans="6:12">
      <c r="G56" s="3"/>
    </row>
    <row r="57" spans="6:12">
      <c r="G57" s="3"/>
    </row>
    <row r="58" spans="6:12">
      <c r="G58" s="3"/>
      <c r="K58" s="5"/>
    </row>
    <row r="59" spans="6:12">
      <c r="G59" s="3"/>
      <c r="J59" s="2"/>
      <c r="K59" s="60"/>
    </row>
    <row r="60" spans="6:12">
      <c r="G60" s="3"/>
      <c r="J60" s="2"/>
    </row>
    <row r="61" spans="6:12">
      <c r="G61" s="3"/>
      <c r="J61" s="2"/>
    </row>
    <row r="62" spans="6:12">
      <c r="G62" s="3"/>
      <c r="K62" s="2"/>
    </row>
    <row r="63" spans="6:12" ht="17.25">
      <c r="G63" s="10"/>
    </row>
    <row r="74" spans="11:11" ht="17.25">
      <c r="K74" s="10"/>
    </row>
  </sheetData>
  <pageMargins left="0.39370078740157499" right="0.196850393700787" top="0.39370078740157499" bottom="0.196850393700787" header="0.31496062992126" footer="0.31496062992126"/>
  <pageSetup scale="97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04"/>
  <sheetViews>
    <sheetView topLeftCell="A86" workbookViewId="0">
      <selection activeCell="A89" sqref="A89:H103"/>
    </sheetView>
  </sheetViews>
  <sheetFormatPr defaultColWidth="9" defaultRowHeight="15"/>
  <cols>
    <col min="1" max="1" width="14.85546875" customWidth="1"/>
    <col min="2" max="2" width="10.140625" style="21" customWidth="1"/>
    <col min="3" max="3" width="9.42578125" style="21" customWidth="1"/>
    <col min="4" max="4" width="13.42578125" style="4" customWidth="1"/>
    <col min="5" max="5" width="10" style="4" customWidth="1"/>
    <col min="6" max="6" width="18.85546875" style="4" customWidth="1"/>
    <col min="7" max="7" width="9.140625" style="4"/>
    <col min="8" max="8" width="17.28515625" style="220" customWidth="1"/>
    <col min="9" max="11" width="9.140625" style="4"/>
    <col min="12" max="12" width="9.140625" style="9"/>
  </cols>
  <sheetData>
    <row r="1" spans="1:12">
      <c r="A1" t="s">
        <v>134</v>
      </c>
    </row>
    <row r="3" spans="1:12">
      <c r="A3" s="24"/>
      <c r="B3" s="326">
        <v>2016</v>
      </c>
      <c r="C3" s="326"/>
      <c r="D3" s="326"/>
      <c r="E3" s="326"/>
      <c r="F3" s="326"/>
      <c r="G3" s="326"/>
      <c r="H3" s="326"/>
      <c r="I3" s="326"/>
      <c r="J3" s="326"/>
      <c r="K3" s="25"/>
      <c r="L3" s="38" t="s">
        <v>135</v>
      </c>
    </row>
    <row r="4" spans="1:12">
      <c r="A4" s="24" t="s">
        <v>136</v>
      </c>
      <c r="B4" s="25" t="s">
        <v>137</v>
      </c>
      <c r="C4" s="25" t="s">
        <v>138</v>
      </c>
      <c r="D4" s="37" t="s">
        <v>139</v>
      </c>
      <c r="E4" s="37" t="s">
        <v>140</v>
      </c>
      <c r="F4" s="37" t="s">
        <v>51</v>
      </c>
      <c r="G4" s="37" t="s">
        <v>0</v>
      </c>
      <c r="H4" s="221" t="s">
        <v>141</v>
      </c>
      <c r="I4" s="37" t="s">
        <v>142</v>
      </c>
      <c r="J4" s="37" t="s">
        <v>143</v>
      </c>
      <c r="K4" s="37" t="s">
        <v>144</v>
      </c>
      <c r="L4" s="38"/>
    </row>
    <row r="5" spans="1:12">
      <c r="A5" s="24" t="s">
        <v>145</v>
      </c>
      <c r="B5" s="25">
        <v>1</v>
      </c>
      <c r="C5" s="25">
        <v>1</v>
      </c>
      <c r="D5" s="37" t="s">
        <v>146</v>
      </c>
      <c r="E5" s="37" t="s">
        <v>146</v>
      </c>
      <c r="F5" s="37" t="s">
        <v>146</v>
      </c>
      <c r="G5" s="37" t="s">
        <v>146</v>
      </c>
      <c r="H5" s="221">
        <v>2</v>
      </c>
      <c r="I5" s="37" t="s">
        <v>146</v>
      </c>
      <c r="J5" s="37" t="s">
        <v>146</v>
      </c>
      <c r="K5" s="37" t="s">
        <v>146</v>
      </c>
      <c r="L5" s="38">
        <f>SUM(B5:K5)</f>
        <v>4</v>
      </c>
    </row>
    <row r="6" spans="1:12">
      <c r="A6" s="24" t="s">
        <v>147</v>
      </c>
      <c r="B6" s="25">
        <v>1</v>
      </c>
      <c r="C6" s="25">
        <v>1</v>
      </c>
      <c r="D6" s="37" t="s">
        <v>146</v>
      </c>
      <c r="E6" s="37" t="s">
        <v>146</v>
      </c>
      <c r="F6" s="37" t="s">
        <v>146</v>
      </c>
      <c r="G6" s="37" t="s">
        <v>146</v>
      </c>
      <c r="H6" s="221" t="s">
        <v>146</v>
      </c>
      <c r="I6" s="37" t="s">
        <v>146</v>
      </c>
      <c r="J6" s="37" t="s">
        <v>146</v>
      </c>
      <c r="K6" s="37" t="s">
        <v>146</v>
      </c>
      <c r="L6" s="38">
        <f>SUM(B6:J6)</f>
        <v>2</v>
      </c>
    </row>
    <row r="7" spans="1:12">
      <c r="A7" s="24" t="s">
        <v>148</v>
      </c>
      <c r="B7" s="25" t="s">
        <v>146</v>
      </c>
      <c r="C7" s="25" t="s">
        <v>146</v>
      </c>
      <c r="D7" s="37">
        <v>1</v>
      </c>
      <c r="E7" s="37" t="s">
        <v>146</v>
      </c>
      <c r="F7" s="37" t="s">
        <v>146</v>
      </c>
      <c r="G7" s="37" t="s">
        <v>146</v>
      </c>
      <c r="H7" s="221" t="s">
        <v>146</v>
      </c>
      <c r="I7" s="37" t="s">
        <v>146</v>
      </c>
      <c r="J7" s="37" t="s">
        <v>146</v>
      </c>
      <c r="K7" s="37" t="s">
        <v>146</v>
      </c>
      <c r="L7" s="38">
        <f>SUM(B7:J7)</f>
        <v>1</v>
      </c>
    </row>
    <row r="8" spans="1:12">
      <c r="A8" s="24" t="s">
        <v>149</v>
      </c>
      <c r="B8" s="25" t="s">
        <v>150</v>
      </c>
      <c r="C8" s="25" t="s">
        <v>146</v>
      </c>
      <c r="D8" s="25" t="s">
        <v>146</v>
      </c>
      <c r="E8" s="37" t="s">
        <v>146</v>
      </c>
      <c r="F8" s="37" t="s">
        <v>146</v>
      </c>
      <c r="G8" s="37" t="s">
        <v>146</v>
      </c>
      <c r="H8" s="221" t="s">
        <v>146</v>
      </c>
      <c r="I8" s="37" t="s">
        <v>146</v>
      </c>
      <c r="J8" s="37" t="s">
        <v>146</v>
      </c>
      <c r="K8" s="37" t="s">
        <v>146</v>
      </c>
      <c r="L8" s="26">
        <v>0</v>
      </c>
    </row>
    <row r="9" spans="1:12">
      <c r="A9" s="24" t="s">
        <v>151</v>
      </c>
      <c r="B9" s="25">
        <v>1</v>
      </c>
      <c r="C9" s="25" t="s">
        <v>146</v>
      </c>
      <c r="D9" s="25" t="s">
        <v>146</v>
      </c>
      <c r="E9" s="37" t="s">
        <v>146</v>
      </c>
      <c r="F9" s="37" t="s">
        <v>146</v>
      </c>
      <c r="G9" s="37">
        <v>4</v>
      </c>
      <c r="H9" s="221">
        <v>6</v>
      </c>
      <c r="I9" s="37" t="s">
        <v>146</v>
      </c>
      <c r="J9" s="37" t="s">
        <v>146</v>
      </c>
      <c r="K9" s="37" t="s">
        <v>146</v>
      </c>
      <c r="L9" s="38">
        <f>SUM(B9:J9)</f>
        <v>11</v>
      </c>
    </row>
    <row r="10" spans="1:12">
      <c r="A10" s="24" t="s">
        <v>152</v>
      </c>
      <c r="B10" s="25" t="s">
        <v>146</v>
      </c>
      <c r="C10" s="25" t="s">
        <v>146</v>
      </c>
      <c r="D10" s="25" t="s">
        <v>146</v>
      </c>
      <c r="E10" s="37" t="s">
        <v>146</v>
      </c>
      <c r="F10" s="37" t="s">
        <v>146</v>
      </c>
      <c r="G10" s="37" t="s">
        <v>146</v>
      </c>
      <c r="H10" s="221" t="s">
        <v>146</v>
      </c>
      <c r="I10" s="37" t="s">
        <v>146</v>
      </c>
      <c r="J10" s="37" t="s">
        <v>146</v>
      </c>
      <c r="K10" s="37" t="s">
        <v>146</v>
      </c>
      <c r="L10" s="38">
        <f>SUM(B10:J10)</f>
        <v>0</v>
      </c>
    </row>
    <row r="11" spans="1:12">
      <c r="A11" s="24" t="s">
        <v>153</v>
      </c>
      <c r="B11" s="25" t="s">
        <v>146</v>
      </c>
      <c r="C11" s="25" t="s">
        <v>146</v>
      </c>
      <c r="D11" s="25" t="s">
        <v>146</v>
      </c>
      <c r="E11" s="37" t="s">
        <v>146</v>
      </c>
      <c r="F11" s="37" t="s">
        <v>146</v>
      </c>
      <c r="G11" s="37">
        <v>2</v>
      </c>
      <c r="H11" s="221" t="s">
        <v>146</v>
      </c>
      <c r="I11" s="37" t="s">
        <v>146</v>
      </c>
      <c r="J11" s="37" t="s">
        <v>146</v>
      </c>
      <c r="K11" s="37" t="s">
        <v>146</v>
      </c>
      <c r="L11" s="38">
        <v>2</v>
      </c>
    </row>
    <row r="12" spans="1:12">
      <c r="L12" s="39">
        <f>SUM(L5:L11)</f>
        <v>20</v>
      </c>
    </row>
    <row r="14" spans="1:12">
      <c r="A14" s="24"/>
      <c r="B14" s="327">
        <v>2017</v>
      </c>
      <c r="C14" s="327"/>
      <c r="D14" s="327"/>
      <c r="E14" s="327"/>
      <c r="F14" s="327"/>
      <c r="G14" s="327"/>
      <c r="H14" s="327"/>
      <c r="I14" s="327"/>
      <c r="J14" s="327"/>
      <c r="K14" s="25"/>
      <c r="L14" s="38" t="s">
        <v>135</v>
      </c>
    </row>
    <row r="15" spans="1:12">
      <c r="A15" s="24" t="s">
        <v>136</v>
      </c>
      <c r="B15" s="25" t="s">
        <v>137</v>
      </c>
      <c r="C15" s="25" t="s">
        <v>138</v>
      </c>
      <c r="D15" s="37" t="s">
        <v>139</v>
      </c>
      <c r="E15" s="37" t="s">
        <v>140</v>
      </c>
      <c r="F15" s="37" t="s">
        <v>51</v>
      </c>
      <c r="G15" s="37" t="s">
        <v>0</v>
      </c>
      <c r="H15" s="221" t="s">
        <v>141</v>
      </c>
      <c r="I15" s="37" t="s">
        <v>142</v>
      </c>
      <c r="J15" s="37" t="s">
        <v>143</v>
      </c>
      <c r="K15" s="37" t="s">
        <v>144</v>
      </c>
      <c r="L15" s="38"/>
    </row>
    <row r="16" spans="1:12">
      <c r="A16" s="24" t="s">
        <v>145</v>
      </c>
      <c r="B16" s="25">
        <v>2</v>
      </c>
      <c r="C16" s="25">
        <v>1</v>
      </c>
      <c r="D16" s="37">
        <v>1</v>
      </c>
      <c r="E16" s="37" t="s">
        <v>146</v>
      </c>
      <c r="F16" s="37" t="s">
        <v>146</v>
      </c>
      <c r="G16" s="37" t="s">
        <v>146</v>
      </c>
      <c r="H16" s="221" t="s">
        <v>146</v>
      </c>
      <c r="I16" s="37" t="s">
        <v>146</v>
      </c>
      <c r="J16" s="37" t="s">
        <v>146</v>
      </c>
      <c r="K16" s="37" t="s">
        <v>146</v>
      </c>
      <c r="L16" s="38">
        <f>SUM(B16:K16)</f>
        <v>4</v>
      </c>
    </row>
    <row r="17" spans="1:12">
      <c r="A17" s="24" t="s">
        <v>147</v>
      </c>
      <c r="B17" s="25">
        <v>4</v>
      </c>
      <c r="C17" s="25">
        <v>5</v>
      </c>
      <c r="D17" s="37">
        <v>1</v>
      </c>
      <c r="E17" s="37" t="s">
        <v>146</v>
      </c>
      <c r="F17" s="37" t="s">
        <v>146</v>
      </c>
      <c r="G17" s="37" t="s">
        <v>146</v>
      </c>
      <c r="H17" s="221" t="s">
        <v>146</v>
      </c>
      <c r="I17" s="37" t="s">
        <v>146</v>
      </c>
      <c r="J17" s="37" t="s">
        <v>146</v>
      </c>
      <c r="K17" s="37" t="s">
        <v>146</v>
      </c>
      <c r="L17" s="38">
        <v>10</v>
      </c>
    </row>
    <row r="18" spans="1:12">
      <c r="A18" s="24" t="s">
        <v>148</v>
      </c>
      <c r="B18" s="25">
        <v>5</v>
      </c>
      <c r="C18" s="25">
        <v>5</v>
      </c>
      <c r="D18" s="37">
        <v>1</v>
      </c>
      <c r="E18" s="37" t="s">
        <v>146</v>
      </c>
      <c r="F18" s="37">
        <v>1</v>
      </c>
      <c r="G18" s="37" t="s">
        <v>146</v>
      </c>
      <c r="H18" s="221" t="s">
        <v>146</v>
      </c>
      <c r="I18" s="37" t="s">
        <v>146</v>
      </c>
      <c r="J18" s="37" t="s">
        <v>146</v>
      </c>
      <c r="K18" s="37" t="s">
        <v>146</v>
      </c>
      <c r="L18" s="38">
        <f>SUM(B18:J18)</f>
        <v>12</v>
      </c>
    </row>
    <row r="19" spans="1:12">
      <c r="A19" s="24" t="s">
        <v>149</v>
      </c>
      <c r="B19" s="25">
        <v>2</v>
      </c>
      <c r="C19" s="25">
        <v>5</v>
      </c>
      <c r="D19" s="25" t="s">
        <v>146</v>
      </c>
      <c r="E19" s="37" t="s">
        <v>146</v>
      </c>
      <c r="F19" s="25" t="s">
        <v>146</v>
      </c>
      <c r="G19" s="25">
        <v>2</v>
      </c>
      <c r="H19" s="221" t="s">
        <v>146</v>
      </c>
      <c r="I19" s="37" t="s">
        <v>146</v>
      </c>
      <c r="J19" s="37" t="s">
        <v>146</v>
      </c>
      <c r="K19" s="37" t="s">
        <v>146</v>
      </c>
      <c r="L19" s="26">
        <f>SUM(B19:K19)</f>
        <v>9</v>
      </c>
    </row>
    <row r="20" spans="1:12">
      <c r="A20" s="24" t="s">
        <v>151</v>
      </c>
      <c r="B20" s="25">
        <v>4</v>
      </c>
      <c r="C20" s="25" t="s">
        <v>146</v>
      </c>
      <c r="D20" s="37" t="s">
        <v>146</v>
      </c>
      <c r="E20" s="37" t="s">
        <v>146</v>
      </c>
      <c r="F20" s="25" t="s">
        <v>146</v>
      </c>
      <c r="G20" s="37">
        <v>31</v>
      </c>
      <c r="H20" s="221">
        <v>6</v>
      </c>
      <c r="I20" s="37">
        <v>6</v>
      </c>
      <c r="J20" s="37">
        <v>1</v>
      </c>
      <c r="K20" s="37">
        <v>7</v>
      </c>
      <c r="L20" s="38">
        <f>SUM(B20:K20)</f>
        <v>55</v>
      </c>
    </row>
    <row r="21" spans="1:12">
      <c r="A21" s="24" t="s">
        <v>152</v>
      </c>
      <c r="B21" s="25" t="s">
        <v>146</v>
      </c>
      <c r="C21" s="25" t="s">
        <v>146</v>
      </c>
      <c r="D21" s="25" t="s">
        <v>146</v>
      </c>
      <c r="E21" s="37" t="s">
        <v>146</v>
      </c>
      <c r="F21" s="25" t="s">
        <v>146</v>
      </c>
      <c r="G21" s="37">
        <v>7</v>
      </c>
      <c r="H21" s="221">
        <v>7</v>
      </c>
      <c r="I21" s="37">
        <v>2</v>
      </c>
      <c r="J21" s="37" t="s">
        <v>146</v>
      </c>
      <c r="K21" s="37" t="s">
        <v>146</v>
      </c>
      <c r="L21" s="38">
        <v>16</v>
      </c>
    </row>
    <row r="22" spans="1:12">
      <c r="A22" s="24" t="s">
        <v>153</v>
      </c>
      <c r="B22" s="25" t="s">
        <v>146</v>
      </c>
      <c r="C22" s="25" t="s">
        <v>146</v>
      </c>
      <c r="D22" s="25" t="s">
        <v>146</v>
      </c>
      <c r="E22" s="37" t="s">
        <v>146</v>
      </c>
      <c r="F22" s="25" t="s">
        <v>146</v>
      </c>
      <c r="G22" s="37">
        <v>3</v>
      </c>
      <c r="H22" s="221">
        <v>1</v>
      </c>
      <c r="I22" s="37" t="s">
        <v>146</v>
      </c>
      <c r="J22" s="37" t="s">
        <v>146</v>
      </c>
      <c r="K22" s="37" t="s">
        <v>146</v>
      </c>
      <c r="L22" s="38">
        <f>SUM(B22:K22)</f>
        <v>4</v>
      </c>
    </row>
    <row r="23" spans="1:12">
      <c r="L23" s="40">
        <f>SUM(L16:L22)</f>
        <v>110</v>
      </c>
    </row>
    <row r="26" spans="1:12">
      <c r="A26" t="s">
        <v>134</v>
      </c>
      <c r="L26" s="9" t="s">
        <v>154</v>
      </c>
    </row>
    <row r="28" spans="1:12">
      <c r="A28" s="24"/>
      <c r="B28" s="326">
        <v>2016</v>
      </c>
      <c r="C28" s="326"/>
      <c r="D28" s="326"/>
      <c r="E28" s="326"/>
      <c r="F28" s="326"/>
      <c r="G28" s="326"/>
      <c r="H28" s="326"/>
      <c r="I28" s="326"/>
      <c r="J28" s="326"/>
      <c r="K28" s="25"/>
      <c r="L28" s="38" t="s">
        <v>135</v>
      </c>
    </row>
    <row r="29" spans="1:12">
      <c r="A29" s="24" t="s">
        <v>136</v>
      </c>
      <c r="B29" s="25" t="s">
        <v>137</v>
      </c>
      <c r="C29" s="25" t="s">
        <v>138</v>
      </c>
      <c r="D29" s="37" t="s">
        <v>139</v>
      </c>
      <c r="E29" s="37" t="s">
        <v>140</v>
      </c>
      <c r="F29" s="37" t="s">
        <v>51</v>
      </c>
      <c r="G29" s="37" t="s">
        <v>0</v>
      </c>
      <c r="H29" s="221" t="s">
        <v>141</v>
      </c>
      <c r="I29" s="37" t="s">
        <v>142</v>
      </c>
      <c r="J29" s="37" t="s">
        <v>143</v>
      </c>
      <c r="K29" s="37" t="s">
        <v>144</v>
      </c>
      <c r="L29" s="38"/>
    </row>
    <row r="30" spans="1:12">
      <c r="A30" s="24" t="s">
        <v>145</v>
      </c>
      <c r="B30" s="25">
        <v>1</v>
      </c>
      <c r="C30" s="25">
        <v>1</v>
      </c>
      <c r="D30" s="37" t="s">
        <v>146</v>
      </c>
      <c r="E30" s="37" t="s">
        <v>146</v>
      </c>
      <c r="F30" s="37" t="s">
        <v>146</v>
      </c>
      <c r="G30" s="37" t="s">
        <v>146</v>
      </c>
      <c r="H30" s="221" t="s">
        <v>146</v>
      </c>
      <c r="I30" s="37" t="s">
        <v>146</v>
      </c>
      <c r="J30" s="37" t="s">
        <v>146</v>
      </c>
      <c r="K30" s="37" t="s">
        <v>146</v>
      </c>
      <c r="L30" s="38">
        <f>SUM(B30:K30)</f>
        <v>2</v>
      </c>
    </row>
    <row r="31" spans="1:12">
      <c r="A31" s="24" t="s">
        <v>147</v>
      </c>
      <c r="B31" s="37" t="s">
        <v>146</v>
      </c>
      <c r="C31" s="37" t="s">
        <v>146</v>
      </c>
      <c r="D31" s="37" t="s">
        <v>146</v>
      </c>
      <c r="E31" s="37" t="s">
        <v>146</v>
      </c>
      <c r="F31" s="37" t="s">
        <v>146</v>
      </c>
      <c r="G31" s="37" t="s">
        <v>146</v>
      </c>
      <c r="H31" s="221" t="s">
        <v>146</v>
      </c>
      <c r="I31" s="37" t="s">
        <v>146</v>
      </c>
      <c r="J31" s="37" t="s">
        <v>146</v>
      </c>
      <c r="K31" s="37" t="s">
        <v>146</v>
      </c>
      <c r="L31" s="38">
        <f>SUM(B31:J31)</f>
        <v>0</v>
      </c>
    </row>
    <row r="32" spans="1:12">
      <c r="A32" s="24" t="s">
        <v>148</v>
      </c>
      <c r="B32" s="25" t="s">
        <v>146</v>
      </c>
      <c r="C32" s="25" t="s">
        <v>146</v>
      </c>
      <c r="D32" s="37">
        <v>1</v>
      </c>
      <c r="E32" s="37" t="s">
        <v>146</v>
      </c>
      <c r="F32" s="37" t="s">
        <v>146</v>
      </c>
      <c r="G32" s="37" t="s">
        <v>146</v>
      </c>
      <c r="H32" s="221" t="s">
        <v>146</v>
      </c>
      <c r="I32" s="37" t="s">
        <v>146</v>
      </c>
      <c r="J32" s="37" t="s">
        <v>146</v>
      </c>
      <c r="K32" s="37" t="s">
        <v>146</v>
      </c>
      <c r="L32" s="38">
        <f>SUM(B32:J32)</f>
        <v>1</v>
      </c>
    </row>
    <row r="33" spans="1:12">
      <c r="A33" s="24" t="s">
        <v>149</v>
      </c>
      <c r="B33" s="25" t="s">
        <v>150</v>
      </c>
      <c r="C33" s="25" t="s">
        <v>146</v>
      </c>
      <c r="D33" s="25" t="s">
        <v>146</v>
      </c>
      <c r="E33" s="37" t="s">
        <v>146</v>
      </c>
      <c r="F33" s="37" t="s">
        <v>146</v>
      </c>
      <c r="G33" s="37">
        <v>2</v>
      </c>
      <c r="H33" s="221" t="s">
        <v>146</v>
      </c>
      <c r="I33" s="37" t="s">
        <v>146</v>
      </c>
      <c r="J33" s="37" t="s">
        <v>146</v>
      </c>
      <c r="K33" s="37" t="s">
        <v>146</v>
      </c>
      <c r="L33" s="26">
        <f>SUM(B33:K33)</f>
        <v>2</v>
      </c>
    </row>
    <row r="34" spans="1:12">
      <c r="A34" s="24" t="s">
        <v>151</v>
      </c>
      <c r="B34" s="25" t="s">
        <v>150</v>
      </c>
      <c r="C34" s="25" t="s">
        <v>146</v>
      </c>
      <c r="D34" s="25" t="s">
        <v>146</v>
      </c>
      <c r="E34" s="37" t="s">
        <v>146</v>
      </c>
      <c r="F34" s="37" t="s">
        <v>146</v>
      </c>
      <c r="G34" s="37">
        <v>4</v>
      </c>
      <c r="H34" s="221">
        <v>6</v>
      </c>
      <c r="I34" s="37" t="s">
        <v>146</v>
      </c>
      <c r="J34" s="37" t="s">
        <v>146</v>
      </c>
      <c r="K34" s="37" t="s">
        <v>146</v>
      </c>
      <c r="L34" s="38">
        <f>SUM(B34:J34)</f>
        <v>10</v>
      </c>
    </row>
    <row r="35" spans="1:12">
      <c r="A35" s="24" t="s">
        <v>152</v>
      </c>
      <c r="B35" s="25" t="s">
        <v>146</v>
      </c>
      <c r="C35" s="25" t="s">
        <v>146</v>
      </c>
      <c r="D35" s="25" t="s">
        <v>146</v>
      </c>
      <c r="E35" s="37" t="s">
        <v>146</v>
      </c>
      <c r="F35" s="37" t="s">
        <v>146</v>
      </c>
      <c r="G35" s="37" t="s">
        <v>146</v>
      </c>
      <c r="H35" s="221" t="s">
        <v>146</v>
      </c>
      <c r="I35" s="37" t="s">
        <v>146</v>
      </c>
      <c r="J35" s="37" t="s">
        <v>146</v>
      </c>
      <c r="K35" s="37" t="s">
        <v>146</v>
      </c>
      <c r="L35" s="38">
        <f>SUM(B35:J35)</f>
        <v>0</v>
      </c>
    </row>
    <row r="36" spans="1:12">
      <c r="A36" s="24" t="s">
        <v>153</v>
      </c>
      <c r="B36" s="25" t="s">
        <v>146</v>
      </c>
      <c r="C36" s="25" t="s">
        <v>146</v>
      </c>
      <c r="D36" s="25" t="s">
        <v>146</v>
      </c>
      <c r="E36" s="37" t="s">
        <v>146</v>
      </c>
      <c r="F36" s="37" t="s">
        <v>146</v>
      </c>
      <c r="G36" s="37" t="s">
        <v>146</v>
      </c>
      <c r="H36" s="221" t="s">
        <v>146</v>
      </c>
      <c r="I36" s="37" t="s">
        <v>146</v>
      </c>
      <c r="J36" s="37" t="s">
        <v>146</v>
      </c>
      <c r="K36" s="37" t="s">
        <v>146</v>
      </c>
      <c r="L36" s="38">
        <v>0</v>
      </c>
    </row>
    <row r="37" spans="1:12">
      <c r="L37" s="39">
        <f>SUM(L30:L36)</f>
        <v>15</v>
      </c>
    </row>
    <row r="39" spans="1:12">
      <c r="A39" s="24"/>
      <c r="B39" s="327">
        <v>2017</v>
      </c>
      <c r="C39" s="327"/>
      <c r="D39" s="327"/>
      <c r="E39" s="327"/>
      <c r="F39" s="327"/>
      <c r="G39" s="327"/>
      <c r="H39" s="327"/>
      <c r="I39" s="327"/>
      <c r="J39" s="327"/>
      <c r="K39" s="25"/>
      <c r="L39" s="38" t="s">
        <v>135</v>
      </c>
    </row>
    <row r="40" spans="1:12">
      <c r="A40" s="24" t="s">
        <v>136</v>
      </c>
      <c r="B40" s="25" t="s">
        <v>137</v>
      </c>
      <c r="C40" s="25" t="s">
        <v>138</v>
      </c>
      <c r="D40" s="37" t="s">
        <v>139</v>
      </c>
      <c r="E40" s="37" t="s">
        <v>140</v>
      </c>
      <c r="F40" s="37" t="s">
        <v>51</v>
      </c>
      <c r="G40" s="37" t="s">
        <v>0</v>
      </c>
      <c r="H40" s="221" t="s">
        <v>141</v>
      </c>
      <c r="I40" s="37" t="s">
        <v>142</v>
      </c>
      <c r="J40" s="37" t="s">
        <v>143</v>
      </c>
      <c r="K40" s="37" t="s">
        <v>144</v>
      </c>
      <c r="L40" s="38"/>
    </row>
    <row r="41" spans="1:12">
      <c r="A41" s="24" t="s">
        <v>145</v>
      </c>
      <c r="B41" s="25">
        <v>1</v>
      </c>
      <c r="C41" s="25">
        <v>1</v>
      </c>
      <c r="D41" s="37">
        <v>1</v>
      </c>
      <c r="E41" s="37" t="s">
        <v>146</v>
      </c>
      <c r="F41" s="37" t="s">
        <v>146</v>
      </c>
      <c r="G41" s="37" t="s">
        <v>146</v>
      </c>
      <c r="H41" s="221" t="s">
        <v>146</v>
      </c>
      <c r="I41" s="37" t="s">
        <v>146</v>
      </c>
      <c r="J41" s="37" t="s">
        <v>146</v>
      </c>
      <c r="K41" s="37" t="s">
        <v>146</v>
      </c>
      <c r="L41" s="38">
        <f>SUM(B41:K41)</f>
        <v>3</v>
      </c>
    </row>
    <row r="42" spans="1:12">
      <c r="A42" s="24" t="s">
        <v>147</v>
      </c>
      <c r="B42" s="25">
        <v>2</v>
      </c>
      <c r="C42" s="25">
        <v>4</v>
      </c>
      <c r="D42" s="37">
        <v>1</v>
      </c>
      <c r="E42" s="37" t="s">
        <v>146</v>
      </c>
      <c r="F42" s="37" t="s">
        <v>146</v>
      </c>
      <c r="G42" s="37" t="s">
        <v>146</v>
      </c>
      <c r="H42" s="221" t="s">
        <v>146</v>
      </c>
      <c r="I42" s="37" t="s">
        <v>146</v>
      </c>
      <c r="J42" s="37" t="s">
        <v>146</v>
      </c>
      <c r="K42" s="37" t="s">
        <v>146</v>
      </c>
      <c r="L42" s="38">
        <f>SUM(B42:K42)</f>
        <v>7</v>
      </c>
    </row>
    <row r="43" spans="1:12">
      <c r="A43" s="24" t="s">
        <v>148</v>
      </c>
      <c r="B43" s="25">
        <v>3</v>
      </c>
      <c r="C43" s="25">
        <v>4</v>
      </c>
      <c r="D43" s="37" t="s">
        <v>146</v>
      </c>
      <c r="E43" s="37" t="s">
        <v>146</v>
      </c>
      <c r="F43" s="37">
        <v>1</v>
      </c>
      <c r="G43" s="37" t="s">
        <v>146</v>
      </c>
      <c r="H43" s="221" t="s">
        <v>146</v>
      </c>
      <c r="I43" s="37" t="s">
        <v>146</v>
      </c>
      <c r="J43" s="37" t="s">
        <v>146</v>
      </c>
      <c r="K43" s="37" t="s">
        <v>146</v>
      </c>
      <c r="L43" s="38">
        <f>SUM(B43:J43)</f>
        <v>8</v>
      </c>
    </row>
    <row r="44" spans="1:12">
      <c r="A44" s="24" t="s">
        <v>149</v>
      </c>
      <c r="B44" s="25">
        <v>2</v>
      </c>
      <c r="C44" s="25">
        <v>4</v>
      </c>
      <c r="D44" s="25" t="s">
        <v>146</v>
      </c>
      <c r="E44" s="37" t="s">
        <v>146</v>
      </c>
      <c r="F44" s="25" t="s">
        <v>146</v>
      </c>
      <c r="G44" s="25">
        <v>2</v>
      </c>
      <c r="H44" s="221" t="s">
        <v>146</v>
      </c>
      <c r="I44" s="37" t="s">
        <v>146</v>
      </c>
      <c r="J44" s="37" t="s">
        <v>146</v>
      </c>
      <c r="K44" s="37" t="s">
        <v>146</v>
      </c>
      <c r="L44" s="26">
        <f>SUM(B44:K44)</f>
        <v>8</v>
      </c>
    </row>
    <row r="45" spans="1:12">
      <c r="A45" s="24" t="s">
        <v>151</v>
      </c>
      <c r="B45" s="25">
        <v>2</v>
      </c>
      <c r="C45" s="25" t="s">
        <v>146</v>
      </c>
      <c r="D45" s="37" t="s">
        <v>146</v>
      </c>
      <c r="E45" s="37" t="s">
        <v>146</v>
      </c>
      <c r="F45" s="25" t="s">
        <v>146</v>
      </c>
      <c r="G45" s="37">
        <v>30</v>
      </c>
      <c r="H45" s="221">
        <v>6</v>
      </c>
      <c r="I45" s="37">
        <v>5</v>
      </c>
      <c r="J45" s="37">
        <v>1</v>
      </c>
      <c r="K45" s="37">
        <v>7</v>
      </c>
      <c r="L45" s="38">
        <f>SUM(B45:K45)</f>
        <v>51</v>
      </c>
    </row>
    <row r="46" spans="1:12">
      <c r="A46" s="24" t="s">
        <v>152</v>
      </c>
      <c r="B46" s="25" t="s">
        <v>146</v>
      </c>
      <c r="C46" s="25" t="s">
        <v>146</v>
      </c>
      <c r="D46" s="25" t="s">
        <v>146</v>
      </c>
      <c r="E46" s="37" t="s">
        <v>146</v>
      </c>
      <c r="F46" s="25" t="s">
        <v>146</v>
      </c>
      <c r="G46" s="37">
        <v>6</v>
      </c>
      <c r="H46" s="221">
        <v>7</v>
      </c>
      <c r="I46" s="37">
        <v>3</v>
      </c>
      <c r="J46" s="37" t="s">
        <v>146</v>
      </c>
      <c r="K46" s="37" t="s">
        <v>146</v>
      </c>
      <c r="L46" s="38">
        <v>16</v>
      </c>
    </row>
    <row r="47" spans="1:12">
      <c r="A47" s="24" t="s">
        <v>153</v>
      </c>
      <c r="B47" s="25" t="s">
        <v>146</v>
      </c>
      <c r="C47" s="25" t="s">
        <v>146</v>
      </c>
      <c r="D47" s="25" t="s">
        <v>146</v>
      </c>
      <c r="E47" s="37" t="s">
        <v>146</v>
      </c>
      <c r="F47" s="25" t="s">
        <v>146</v>
      </c>
      <c r="G47" s="37">
        <v>3</v>
      </c>
      <c r="H47" s="221">
        <v>1</v>
      </c>
      <c r="I47" s="37" t="s">
        <v>146</v>
      </c>
      <c r="J47" s="37" t="s">
        <v>146</v>
      </c>
      <c r="K47" s="37" t="s">
        <v>146</v>
      </c>
      <c r="L47" s="38">
        <f>SUM(B47:K47)</f>
        <v>4</v>
      </c>
    </row>
    <row r="48" spans="1:12">
      <c r="L48" s="40">
        <f>SUM(L41:L47)</f>
        <v>97</v>
      </c>
    </row>
    <row r="50" spans="1:2">
      <c r="A50" s="15" t="s">
        <v>136</v>
      </c>
      <c r="B50" s="134" t="s">
        <v>252</v>
      </c>
    </row>
    <row r="51" spans="1:2">
      <c r="A51" s="24" t="s">
        <v>145</v>
      </c>
      <c r="B51" s="25">
        <v>452</v>
      </c>
    </row>
    <row r="52" spans="1:2">
      <c r="A52" s="24" t="s">
        <v>147</v>
      </c>
      <c r="B52" s="25">
        <v>503</v>
      </c>
    </row>
    <row r="53" spans="1:2">
      <c r="A53" s="24" t="s">
        <v>148</v>
      </c>
      <c r="B53" s="25">
        <v>309</v>
      </c>
    </row>
    <row r="54" spans="1:2">
      <c r="A54" s="24" t="s">
        <v>151</v>
      </c>
      <c r="B54" s="25">
        <v>281</v>
      </c>
    </row>
    <row r="55" spans="1:2">
      <c r="A55" s="24" t="s">
        <v>152</v>
      </c>
      <c r="B55" s="25">
        <v>235</v>
      </c>
    </row>
    <row r="56" spans="1:2">
      <c r="A56" s="144" t="s">
        <v>201</v>
      </c>
      <c r="B56" s="25">
        <v>314</v>
      </c>
    </row>
    <row r="60" spans="1:2" ht="35.1" customHeight="1">
      <c r="B60" s="161" t="s">
        <v>269</v>
      </c>
    </row>
    <row r="61" spans="1:2" ht="35.1" customHeight="1">
      <c r="B61" s="161" t="s">
        <v>270</v>
      </c>
    </row>
    <row r="62" spans="1:2" ht="35.1" customHeight="1">
      <c r="B62" s="161" t="s">
        <v>271</v>
      </c>
    </row>
    <row r="63" spans="1:2" ht="35.1" customHeight="1">
      <c r="B63" s="161" t="s">
        <v>272</v>
      </c>
    </row>
    <row r="64" spans="1:2" ht="35.1" customHeight="1">
      <c r="B64" s="161" t="s">
        <v>273</v>
      </c>
    </row>
    <row r="65" spans="1:6" ht="35.1" customHeight="1">
      <c r="B65" s="161" t="s">
        <v>274</v>
      </c>
    </row>
    <row r="66" spans="1:6" ht="35.1" customHeight="1">
      <c r="B66" s="161" t="s">
        <v>275</v>
      </c>
    </row>
    <row r="67" spans="1:6" ht="35.1" customHeight="1">
      <c r="B67" s="161" t="s">
        <v>276</v>
      </c>
    </row>
    <row r="68" spans="1:6" ht="35.1" customHeight="1">
      <c r="B68" s="161" t="s">
        <v>277</v>
      </c>
    </row>
    <row r="69" spans="1:6" ht="35.1" customHeight="1">
      <c r="B69" s="161" t="s">
        <v>278</v>
      </c>
    </row>
    <row r="70" spans="1:6" ht="35.1" customHeight="1">
      <c r="B70" s="161" t="s">
        <v>279</v>
      </c>
    </row>
    <row r="71" spans="1:6" ht="31.5">
      <c r="B71" s="161" t="s">
        <v>307</v>
      </c>
    </row>
    <row r="78" spans="1:6">
      <c r="A78" s="183" t="s">
        <v>309</v>
      </c>
    </row>
    <row r="79" spans="1:6">
      <c r="A79" s="15" t="s">
        <v>136</v>
      </c>
      <c r="B79" s="26">
        <v>2016</v>
      </c>
      <c r="C79" s="26">
        <v>2017</v>
      </c>
      <c r="D79" s="38">
        <v>2018</v>
      </c>
      <c r="E79" s="38">
        <v>2019</v>
      </c>
      <c r="F79" s="38">
        <v>2020</v>
      </c>
    </row>
    <row r="80" spans="1:6">
      <c r="A80" s="24" t="s">
        <v>145</v>
      </c>
      <c r="B80" s="25">
        <v>0</v>
      </c>
      <c r="C80" s="25">
        <v>2</v>
      </c>
      <c r="D80" s="182">
        <v>37</v>
      </c>
      <c r="E80" s="37">
        <v>35</v>
      </c>
      <c r="F80" s="37">
        <v>290</v>
      </c>
    </row>
    <row r="81" spans="1:8">
      <c r="A81" s="181" t="s">
        <v>254</v>
      </c>
      <c r="B81" s="25">
        <v>0</v>
      </c>
      <c r="C81" s="25">
        <v>0</v>
      </c>
      <c r="D81" s="37">
        <v>7</v>
      </c>
      <c r="E81" s="37">
        <v>32</v>
      </c>
      <c r="F81" s="37">
        <v>225</v>
      </c>
    </row>
    <row r="82" spans="1:8">
      <c r="A82" s="24" t="s">
        <v>151</v>
      </c>
      <c r="B82" s="25">
        <v>3</v>
      </c>
      <c r="C82" s="25">
        <v>14</v>
      </c>
      <c r="D82" s="37">
        <v>21</v>
      </c>
      <c r="E82" s="37">
        <v>64</v>
      </c>
      <c r="F82" s="37">
        <v>332</v>
      </c>
    </row>
    <row r="83" spans="1:8">
      <c r="A83" s="24" t="s">
        <v>152</v>
      </c>
      <c r="B83" s="25">
        <v>0</v>
      </c>
      <c r="C83" s="25">
        <v>2</v>
      </c>
      <c r="D83" s="37">
        <v>7</v>
      </c>
      <c r="E83" s="37">
        <v>41</v>
      </c>
      <c r="F83" s="37">
        <v>353</v>
      </c>
    </row>
    <row r="84" spans="1:8">
      <c r="A84" s="181" t="s">
        <v>201</v>
      </c>
      <c r="B84" s="25">
        <v>0</v>
      </c>
      <c r="C84" s="25">
        <v>0</v>
      </c>
      <c r="D84" s="37">
        <v>5</v>
      </c>
      <c r="E84" s="37">
        <v>61</v>
      </c>
      <c r="F84" s="37">
        <v>271</v>
      </c>
    </row>
    <row r="89" spans="1:8">
      <c r="A89" s="223"/>
      <c r="B89" s="224"/>
      <c r="C89" s="224"/>
      <c r="D89" s="225"/>
      <c r="E89" s="225"/>
      <c r="F89" s="225"/>
      <c r="G89" s="225"/>
      <c r="H89" s="226"/>
    </row>
    <row r="90" spans="1:8">
      <c r="A90" s="227"/>
      <c r="B90" s="224"/>
      <c r="C90" s="224"/>
      <c r="D90" s="225"/>
      <c r="E90" s="225"/>
      <c r="F90" s="225"/>
      <c r="G90" s="225"/>
      <c r="H90" s="228"/>
    </row>
    <row r="91" spans="1:8">
      <c r="A91" s="227"/>
      <c r="B91" s="224"/>
      <c r="C91" s="224"/>
      <c r="D91" s="229"/>
      <c r="E91" s="225"/>
      <c r="F91" s="225"/>
      <c r="G91" s="225"/>
      <c r="H91" s="230"/>
    </row>
    <row r="92" spans="1:8">
      <c r="A92" s="227"/>
      <c r="B92" s="224"/>
      <c r="C92" s="224"/>
      <c r="D92" s="225"/>
      <c r="E92" s="225"/>
      <c r="F92" s="225"/>
      <c r="G92" s="225"/>
      <c r="H92" s="230"/>
    </row>
    <row r="93" spans="1:8">
      <c r="A93" s="227"/>
      <c r="B93" s="224"/>
      <c r="C93" s="224"/>
      <c r="D93" s="225"/>
      <c r="E93" s="225"/>
      <c r="F93" s="225"/>
      <c r="G93" s="225"/>
      <c r="H93" s="230"/>
    </row>
    <row r="94" spans="1:8">
      <c r="A94" s="227"/>
      <c r="B94" s="224"/>
      <c r="C94" s="224"/>
      <c r="D94" s="225"/>
      <c r="E94" s="225"/>
      <c r="F94" s="225"/>
      <c r="G94" s="225"/>
      <c r="H94" s="230"/>
    </row>
    <row r="95" spans="1:8">
      <c r="A95" s="227"/>
      <c r="B95" s="224"/>
      <c r="C95" s="224"/>
      <c r="D95" s="225"/>
      <c r="E95" s="225"/>
      <c r="F95" s="225"/>
      <c r="G95" s="225"/>
      <c r="H95" s="230"/>
    </row>
    <row r="96" spans="1:8">
      <c r="A96" s="227"/>
      <c r="B96" s="224"/>
      <c r="C96" s="224"/>
      <c r="D96" s="225"/>
      <c r="E96" s="225"/>
      <c r="F96" s="225"/>
      <c r="G96" s="225"/>
      <c r="H96" s="230"/>
    </row>
    <row r="97" spans="1:8">
      <c r="A97" s="227"/>
      <c r="B97" s="224"/>
      <c r="C97" s="224"/>
      <c r="D97" s="225"/>
      <c r="E97" s="225"/>
      <c r="F97" s="225"/>
      <c r="G97" s="225"/>
      <c r="H97" s="230"/>
    </row>
    <row r="98" spans="1:8">
      <c r="A98" s="227"/>
      <c r="B98" s="224"/>
      <c r="C98" s="224"/>
      <c r="D98" s="225"/>
      <c r="E98" s="225"/>
      <c r="F98" s="225"/>
      <c r="G98" s="225"/>
      <c r="H98" s="230"/>
    </row>
    <row r="99" spans="1:8">
      <c r="A99" s="227"/>
      <c r="B99" s="224"/>
      <c r="C99" s="224"/>
      <c r="D99" s="225"/>
      <c r="E99" s="225"/>
      <c r="F99" s="225"/>
      <c r="G99" s="225"/>
      <c r="H99" s="230"/>
    </row>
    <row r="100" spans="1:8">
      <c r="A100" s="227"/>
      <c r="B100" s="224"/>
      <c r="C100" s="224"/>
      <c r="D100" s="225"/>
      <c r="E100" s="225"/>
      <c r="F100" s="225"/>
      <c r="G100" s="225"/>
      <c r="H100" s="230"/>
    </row>
    <row r="101" spans="1:8">
      <c r="A101" s="227"/>
      <c r="B101" s="224"/>
      <c r="C101" s="224"/>
      <c r="D101" s="225"/>
      <c r="E101" s="225"/>
      <c r="F101" s="230"/>
      <c r="G101" s="225"/>
      <c r="H101" s="230"/>
    </row>
    <row r="102" spans="1:8">
      <c r="A102" s="227"/>
      <c r="B102" s="224"/>
      <c r="C102" s="224"/>
      <c r="D102" s="225"/>
      <c r="E102" s="225"/>
      <c r="F102" s="231"/>
      <c r="G102" s="232"/>
      <c r="H102" s="233"/>
    </row>
    <row r="103" spans="1:8">
      <c r="A103" s="227"/>
      <c r="B103" s="224"/>
      <c r="C103" s="224"/>
      <c r="D103" s="225"/>
      <c r="E103" s="225"/>
      <c r="F103" s="225"/>
      <c r="G103" s="225"/>
      <c r="H103" s="234"/>
    </row>
    <row r="104" spans="1:8">
      <c r="A104" s="219"/>
      <c r="B104" s="217"/>
      <c r="C104" s="217"/>
      <c r="D104" s="218"/>
      <c r="E104" s="218"/>
      <c r="F104" s="218"/>
      <c r="G104" s="218"/>
      <c r="H104" s="222"/>
    </row>
  </sheetData>
  <mergeCells count="4">
    <mergeCell ref="B3:J3"/>
    <mergeCell ref="B14:J14"/>
    <mergeCell ref="B28:J28"/>
    <mergeCell ref="B39:J3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1"/>
  <sheetViews>
    <sheetView topLeftCell="A40" workbookViewId="0">
      <selection activeCell="B35" sqref="B35"/>
    </sheetView>
  </sheetViews>
  <sheetFormatPr defaultColWidth="9" defaultRowHeight="15"/>
  <cols>
    <col min="1" max="1" width="4.28515625" customWidth="1"/>
    <col min="2" max="2" width="13" customWidth="1"/>
    <col min="3" max="3" width="12.7109375" customWidth="1"/>
    <col min="4" max="4" width="24.85546875" style="21" customWidth="1"/>
    <col min="5" max="5" width="36.7109375" customWidth="1"/>
    <col min="6" max="6" width="20.140625" customWidth="1"/>
  </cols>
  <sheetData>
    <row r="1" spans="1:5" ht="18.75">
      <c r="C1" s="22" t="s">
        <v>155</v>
      </c>
    </row>
    <row r="2" spans="1:5">
      <c r="A2" s="23" t="s">
        <v>156</v>
      </c>
    </row>
    <row r="3" spans="1:5">
      <c r="A3" s="24"/>
      <c r="B3" s="24"/>
      <c r="C3" s="24"/>
      <c r="D3" s="25"/>
      <c r="E3" s="24"/>
    </row>
    <row r="4" spans="1:5">
      <c r="A4" s="25"/>
      <c r="B4" s="26" t="s">
        <v>61</v>
      </c>
      <c r="C4" s="26" t="s">
        <v>157</v>
      </c>
      <c r="D4" s="26" t="s">
        <v>158</v>
      </c>
      <c r="E4" s="26" t="s">
        <v>159</v>
      </c>
    </row>
    <row r="5" spans="1:5">
      <c r="A5" s="24">
        <v>1</v>
      </c>
      <c r="B5" s="24" t="s">
        <v>160</v>
      </c>
      <c r="C5" s="24"/>
      <c r="D5" s="25"/>
      <c r="E5" s="24"/>
    </row>
    <row r="6" spans="1:5">
      <c r="A6" s="24">
        <v>2</v>
      </c>
      <c r="B6" s="24" t="s">
        <v>161</v>
      </c>
      <c r="C6" s="24"/>
      <c r="D6" s="25"/>
      <c r="E6" s="24"/>
    </row>
    <row r="7" spans="1:5">
      <c r="A7" s="24">
        <v>3</v>
      </c>
      <c r="B7" s="24" t="s">
        <v>151</v>
      </c>
      <c r="C7" s="24"/>
      <c r="D7" s="25"/>
      <c r="E7" s="24" t="s">
        <v>162</v>
      </c>
    </row>
    <row r="8" spans="1:5">
      <c r="A8" s="24">
        <v>4</v>
      </c>
      <c r="B8" s="24" t="s">
        <v>152</v>
      </c>
      <c r="C8" s="24"/>
      <c r="D8" s="25"/>
      <c r="E8" s="24" t="s">
        <v>162</v>
      </c>
    </row>
    <row r="9" spans="1:5">
      <c r="A9" s="24">
        <v>5</v>
      </c>
      <c r="B9" s="24" t="s">
        <v>145</v>
      </c>
      <c r="C9" s="24"/>
      <c r="D9" s="25" t="s">
        <v>163</v>
      </c>
      <c r="E9" s="24" t="s">
        <v>164</v>
      </c>
    </row>
    <row r="10" spans="1:5">
      <c r="A10" s="24">
        <v>6</v>
      </c>
      <c r="B10" s="24" t="s">
        <v>147</v>
      </c>
      <c r="C10" s="24"/>
      <c r="D10" s="25" t="s">
        <v>165</v>
      </c>
      <c r="E10" s="24" t="s">
        <v>166</v>
      </c>
    </row>
    <row r="11" spans="1:5">
      <c r="A11" s="24">
        <v>7</v>
      </c>
      <c r="B11" s="24" t="s">
        <v>148</v>
      </c>
      <c r="C11" s="24"/>
      <c r="D11" s="25" t="s">
        <v>167</v>
      </c>
      <c r="E11" s="24" t="s">
        <v>168</v>
      </c>
    </row>
    <row r="12" spans="1:5">
      <c r="A12" s="24">
        <v>8</v>
      </c>
      <c r="B12" s="27" t="s">
        <v>149</v>
      </c>
      <c r="C12" s="27"/>
      <c r="D12" s="25" t="s">
        <v>169</v>
      </c>
      <c r="E12" s="24" t="s">
        <v>170</v>
      </c>
    </row>
    <row r="13" spans="1:5">
      <c r="A13" s="28">
        <v>9</v>
      </c>
      <c r="B13" s="29" t="s">
        <v>171</v>
      </c>
      <c r="C13" s="27"/>
      <c r="D13" s="30" t="s">
        <v>172</v>
      </c>
      <c r="E13" s="24" t="s">
        <v>173</v>
      </c>
    </row>
    <row r="14" spans="1:5">
      <c r="A14" s="28"/>
      <c r="B14" s="31"/>
      <c r="C14" s="32"/>
      <c r="D14" s="30" t="s">
        <v>174</v>
      </c>
      <c r="E14" s="24" t="s">
        <v>173</v>
      </c>
    </row>
    <row r="15" spans="1:5">
      <c r="A15" s="28"/>
      <c r="B15" s="31"/>
      <c r="C15" s="32"/>
      <c r="D15" s="30" t="s">
        <v>175</v>
      </c>
      <c r="E15" s="24" t="s">
        <v>173</v>
      </c>
    </row>
    <row r="16" spans="1:5">
      <c r="A16" s="28"/>
      <c r="B16" s="31"/>
      <c r="C16" s="32"/>
      <c r="D16" s="30" t="s">
        <v>176</v>
      </c>
      <c r="E16" s="24" t="s">
        <v>173</v>
      </c>
    </row>
    <row r="17" spans="1:5">
      <c r="A17" s="28"/>
      <c r="B17" s="31"/>
      <c r="C17" s="32"/>
      <c r="D17" s="30" t="s">
        <v>177</v>
      </c>
      <c r="E17" s="24" t="s">
        <v>173</v>
      </c>
    </row>
    <row r="18" spans="1:5">
      <c r="A18" s="28"/>
      <c r="B18" s="31"/>
      <c r="C18" s="32"/>
      <c r="D18" s="33">
        <v>43849</v>
      </c>
      <c r="E18" s="24" t="s">
        <v>178</v>
      </c>
    </row>
    <row r="19" spans="1:5">
      <c r="A19" s="28"/>
      <c r="B19" s="31"/>
      <c r="C19" s="34"/>
      <c r="D19" s="35" t="s">
        <v>167</v>
      </c>
      <c r="E19" s="24" t="s">
        <v>179</v>
      </c>
    </row>
    <row r="20" spans="1:5">
      <c r="A20" s="28">
        <v>10</v>
      </c>
      <c r="B20" s="29" t="s">
        <v>180</v>
      </c>
      <c r="C20" s="27"/>
      <c r="D20" s="33">
        <v>43800</v>
      </c>
      <c r="E20" s="24" t="s">
        <v>178</v>
      </c>
    </row>
    <row r="21" spans="1:5">
      <c r="A21" s="28"/>
      <c r="B21" s="31"/>
      <c r="C21" s="32"/>
      <c r="D21" s="30" t="s">
        <v>181</v>
      </c>
      <c r="E21" s="24" t="s">
        <v>178</v>
      </c>
    </row>
    <row r="22" spans="1:5">
      <c r="A22" s="28"/>
      <c r="B22" s="31"/>
      <c r="C22" s="32"/>
      <c r="D22" s="30" t="s">
        <v>182</v>
      </c>
      <c r="E22" s="24" t="s">
        <v>178</v>
      </c>
    </row>
    <row r="23" spans="1:5">
      <c r="A23" s="28"/>
      <c r="B23" s="31"/>
      <c r="C23" s="32"/>
      <c r="D23" s="30" t="s">
        <v>183</v>
      </c>
      <c r="E23" s="24" t="s">
        <v>178</v>
      </c>
    </row>
    <row r="24" spans="1:5">
      <c r="A24" s="28"/>
      <c r="B24" s="31"/>
      <c r="C24" s="32"/>
      <c r="D24" s="30" t="s">
        <v>184</v>
      </c>
      <c r="E24" s="24" t="s">
        <v>185</v>
      </c>
    </row>
    <row r="25" spans="1:5">
      <c r="A25" s="28"/>
      <c r="B25" s="31"/>
      <c r="C25" s="32"/>
      <c r="D25" s="30" t="s">
        <v>186</v>
      </c>
      <c r="E25" s="24" t="s">
        <v>178</v>
      </c>
    </row>
    <row r="26" spans="1:5">
      <c r="A26" s="28"/>
      <c r="B26" s="31"/>
      <c r="C26" s="32"/>
      <c r="D26" s="30" t="s">
        <v>187</v>
      </c>
      <c r="E26" s="24" t="s">
        <v>188</v>
      </c>
    </row>
    <row r="27" spans="1:5">
      <c r="A27" s="28"/>
      <c r="B27" s="31"/>
      <c r="C27" s="32"/>
      <c r="D27" s="30" t="s">
        <v>189</v>
      </c>
      <c r="E27" s="24" t="s">
        <v>178</v>
      </c>
    </row>
    <row r="28" spans="1:5">
      <c r="A28" s="28"/>
      <c r="B28" s="31"/>
      <c r="C28" s="32"/>
      <c r="D28" s="30" t="s">
        <v>190</v>
      </c>
      <c r="E28" s="24" t="s">
        <v>188</v>
      </c>
    </row>
    <row r="29" spans="1:5">
      <c r="A29" s="28"/>
      <c r="B29" s="31"/>
      <c r="C29" s="32"/>
      <c r="D29" s="33">
        <v>43856</v>
      </c>
      <c r="E29" s="24" t="s">
        <v>191</v>
      </c>
    </row>
    <row r="30" spans="1:5">
      <c r="A30" s="28"/>
      <c r="B30" s="31"/>
      <c r="C30" s="32"/>
      <c r="D30" s="33">
        <v>43857</v>
      </c>
      <c r="E30" s="24" t="s">
        <v>192</v>
      </c>
    </row>
    <row r="31" spans="1:5">
      <c r="A31" s="28"/>
      <c r="B31" s="36"/>
      <c r="C31" s="34"/>
      <c r="D31" s="33">
        <v>43858</v>
      </c>
      <c r="E31" s="24" t="s">
        <v>193</v>
      </c>
    </row>
  </sheetData>
  <pageMargins left="0.70866141732283505" right="0.196850393700787" top="0.74803149606299202" bottom="0.74803149606299202" header="0.31496062992126" footer="0.31496062992126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6"/>
  <sheetViews>
    <sheetView zoomScaleNormal="100" workbookViewId="0">
      <selection activeCell="M15" sqref="M15"/>
    </sheetView>
  </sheetViews>
  <sheetFormatPr defaultColWidth="9" defaultRowHeight="15"/>
  <cols>
    <col min="1" max="1" width="5.42578125" customWidth="1"/>
    <col min="2" max="3" width="10.85546875" customWidth="1"/>
    <col min="4" max="4" width="11.7109375" customWidth="1"/>
    <col min="5" max="5" width="24.140625" customWidth="1"/>
    <col min="6" max="6" width="12.85546875" customWidth="1"/>
    <col min="7" max="7" width="19.28515625" style="1" customWidth="1"/>
    <col min="8" max="8" width="19.140625" customWidth="1"/>
    <col min="9" max="9" width="15.85546875" customWidth="1"/>
  </cols>
  <sheetData>
    <row r="1" spans="1:9">
      <c r="A1" s="68" t="s">
        <v>69</v>
      </c>
      <c r="B1" s="113" t="s">
        <v>221</v>
      </c>
      <c r="C1" s="113"/>
      <c r="D1" s="86" t="s">
        <v>222</v>
      </c>
      <c r="E1" s="23" t="s">
        <v>223</v>
      </c>
      <c r="F1" s="23" t="s">
        <v>228</v>
      </c>
      <c r="G1" s="7" t="s">
        <v>230</v>
      </c>
      <c r="H1" s="23" t="s">
        <v>225</v>
      </c>
      <c r="I1" s="88" t="s">
        <v>244</v>
      </c>
    </row>
    <row r="2" spans="1:9">
      <c r="A2">
        <v>1</v>
      </c>
      <c r="B2" s="19" t="s">
        <v>212</v>
      </c>
      <c r="C2" s="19"/>
      <c r="D2" s="112">
        <v>43293</v>
      </c>
      <c r="E2" t="s">
        <v>224</v>
      </c>
      <c r="F2" s="111">
        <v>43461</v>
      </c>
      <c r="G2" s="1">
        <v>25500</v>
      </c>
      <c r="H2" t="s">
        <v>226</v>
      </c>
      <c r="I2" s="88" t="s">
        <v>245</v>
      </c>
    </row>
    <row r="3" spans="1:9">
      <c r="A3">
        <v>2</v>
      </c>
      <c r="B3" s="19" t="s">
        <v>213</v>
      </c>
      <c r="C3" s="19"/>
      <c r="D3" s="112">
        <v>43136</v>
      </c>
      <c r="E3" t="s">
        <v>227</v>
      </c>
      <c r="F3" s="111">
        <v>43601</v>
      </c>
      <c r="G3" s="1">
        <v>3670</v>
      </c>
      <c r="H3" t="s">
        <v>229</v>
      </c>
      <c r="I3" s="88" t="s">
        <v>246</v>
      </c>
    </row>
    <row r="4" spans="1:9">
      <c r="A4">
        <v>3</v>
      </c>
      <c r="B4" s="19" t="s">
        <v>214</v>
      </c>
      <c r="C4" s="19"/>
      <c r="D4" s="112">
        <v>43234</v>
      </c>
      <c r="E4" t="s">
        <v>231</v>
      </c>
      <c r="F4" s="111">
        <v>43720</v>
      </c>
      <c r="G4" s="1">
        <v>4482</v>
      </c>
      <c r="H4" t="s">
        <v>232</v>
      </c>
      <c r="I4" s="88" t="s">
        <v>247</v>
      </c>
    </row>
    <row r="5" spans="1:9">
      <c r="A5">
        <v>4</v>
      </c>
      <c r="B5" s="19" t="s">
        <v>215</v>
      </c>
      <c r="C5" s="19"/>
      <c r="D5" s="112">
        <v>43629</v>
      </c>
      <c r="E5" t="s">
        <v>233</v>
      </c>
      <c r="F5" s="111">
        <v>43829</v>
      </c>
      <c r="G5" s="1">
        <v>6780</v>
      </c>
      <c r="H5" t="s">
        <v>234</v>
      </c>
      <c r="I5" s="88"/>
    </row>
    <row r="6" spans="1:9">
      <c r="A6">
        <v>5</v>
      </c>
      <c r="B6" s="19" t="s">
        <v>216</v>
      </c>
      <c r="C6" s="19"/>
      <c r="D6" s="112">
        <v>43401</v>
      </c>
      <c r="E6" t="s">
        <v>235</v>
      </c>
      <c r="F6" s="111">
        <v>43725</v>
      </c>
      <c r="G6" s="1">
        <v>7624</v>
      </c>
      <c r="H6" t="s">
        <v>236</v>
      </c>
      <c r="I6" s="88"/>
    </row>
    <row r="7" spans="1:9">
      <c r="A7">
        <v>6</v>
      </c>
      <c r="B7" s="19" t="s">
        <v>217</v>
      </c>
      <c r="C7" s="19"/>
      <c r="D7" s="112">
        <v>43279</v>
      </c>
      <c r="E7" t="s">
        <v>237</v>
      </c>
      <c r="F7" s="111">
        <v>43657</v>
      </c>
      <c r="G7" s="1">
        <v>19450</v>
      </c>
      <c r="H7" t="s">
        <v>238</v>
      </c>
      <c r="I7" s="88"/>
    </row>
    <row r="8" spans="1:9">
      <c r="A8">
        <v>7</v>
      </c>
      <c r="B8" s="19" t="s">
        <v>218</v>
      </c>
      <c r="C8" s="19"/>
      <c r="D8" s="112">
        <v>42895</v>
      </c>
      <c r="E8" t="s">
        <v>239</v>
      </c>
      <c r="F8" s="111">
        <v>43210</v>
      </c>
      <c r="G8" s="1">
        <v>3002</v>
      </c>
      <c r="H8" t="s">
        <v>240</v>
      </c>
      <c r="I8" s="88"/>
    </row>
    <row r="9" spans="1:9">
      <c r="A9">
        <v>8</v>
      </c>
      <c r="B9" s="19" t="s">
        <v>219</v>
      </c>
      <c r="C9" s="19"/>
      <c r="D9" s="112">
        <v>43642</v>
      </c>
      <c r="E9" t="s">
        <v>241</v>
      </c>
      <c r="F9" s="111">
        <v>43704</v>
      </c>
      <c r="G9" s="1">
        <v>4770.1000000000004</v>
      </c>
      <c r="I9" s="88"/>
    </row>
    <row r="10" spans="1:9">
      <c r="A10">
        <v>9</v>
      </c>
      <c r="B10" s="19" t="s">
        <v>220</v>
      </c>
      <c r="C10" s="19"/>
      <c r="D10" s="112">
        <v>43529</v>
      </c>
      <c r="E10" t="s">
        <v>242</v>
      </c>
      <c r="F10" s="111">
        <v>43721</v>
      </c>
      <c r="G10" s="1">
        <v>6187</v>
      </c>
      <c r="H10" t="s">
        <v>243</v>
      </c>
      <c r="I10" s="88"/>
    </row>
    <row r="11" spans="1:9">
      <c r="I11" s="88"/>
    </row>
    <row r="12" spans="1:9">
      <c r="A12" s="68" t="s">
        <v>69</v>
      </c>
      <c r="B12" s="113" t="s">
        <v>221</v>
      </c>
      <c r="C12" s="113"/>
      <c r="D12" s="86" t="s">
        <v>222</v>
      </c>
      <c r="E12" s="23" t="s">
        <v>223</v>
      </c>
      <c r="F12" s="23" t="s">
        <v>228</v>
      </c>
      <c r="G12" s="7" t="s">
        <v>230</v>
      </c>
      <c r="H12" s="23" t="s">
        <v>225</v>
      </c>
    </row>
    <row r="13" spans="1:9">
      <c r="A13">
        <v>1</v>
      </c>
      <c r="B13" s="160" t="s">
        <v>258</v>
      </c>
      <c r="C13" s="160"/>
      <c r="D13" s="111">
        <v>42843</v>
      </c>
      <c r="E13" t="s">
        <v>255</v>
      </c>
      <c r="F13" s="111">
        <v>43881</v>
      </c>
      <c r="G13" s="1">
        <v>7700</v>
      </c>
      <c r="H13" t="s">
        <v>256</v>
      </c>
    </row>
    <row r="14" spans="1:9">
      <c r="A14">
        <v>2</v>
      </c>
      <c r="B14" t="s">
        <v>257</v>
      </c>
      <c r="D14" s="111">
        <v>43381</v>
      </c>
      <c r="E14" t="s">
        <v>259</v>
      </c>
      <c r="F14" s="111">
        <v>43682</v>
      </c>
      <c r="G14" s="1">
        <v>1640</v>
      </c>
      <c r="H14" t="s">
        <v>260</v>
      </c>
      <c r="I14" s="88" t="s">
        <v>267</v>
      </c>
    </row>
    <row r="15" spans="1:9">
      <c r="A15">
        <v>3</v>
      </c>
      <c r="B15" t="s">
        <v>261</v>
      </c>
      <c r="D15" s="111">
        <v>43412</v>
      </c>
      <c r="E15" t="s">
        <v>262</v>
      </c>
      <c r="F15" s="111">
        <v>43719</v>
      </c>
      <c r="G15" s="1">
        <v>11590</v>
      </c>
      <c r="H15" t="s">
        <v>263</v>
      </c>
      <c r="I15" s="88" t="s">
        <v>266</v>
      </c>
    </row>
    <row r="16" spans="1:9">
      <c r="A16">
        <v>4</v>
      </c>
      <c r="B16" t="s">
        <v>264</v>
      </c>
      <c r="D16" s="111">
        <v>43596</v>
      </c>
      <c r="E16" t="s">
        <v>265</v>
      </c>
      <c r="F16" s="111">
        <v>43915</v>
      </c>
      <c r="G16" s="1">
        <v>46000</v>
      </c>
      <c r="H16" s="160" t="s">
        <v>268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29"/>
  <sheetViews>
    <sheetView topLeftCell="A4" workbookViewId="0">
      <selection activeCell="B1" sqref="B1:E1048576"/>
    </sheetView>
  </sheetViews>
  <sheetFormatPr defaultColWidth="9" defaultRowHeight="15"/>
  <cols>
    <col min="1" max="1" width="6.28515625" customWidth="1"/>
    <col min="2" max="2" width="15.7109375" customWidth="1"/>
    <col min="3" max="3" width="28.7109375" customWidth="1"/>
    <col min="4" max="4" width="14.42578125" customWidth="1"/>
    <col min="5" max="5" width="16.28515625" style="149" customWidth="1"/>
  </cols>
  <sheetData>
    <row r="2" spans="1:5">
      <c r="A2" s="15"/>
      <c r="B2" s="15" t="s">
        <v>61</v>
      </c>
      <c r="C2" s="15" t="s">
        <v>194</v>
      </c>
      <c r="D2" s="15" t="s">
        <v>195</v>
      </c>
      <c r="E2" s="148" t="s">
        <v>253</v>
      </c>
    </row>
    <row r="3" spans="1:5" ht="30">
      <c r="A3" s="16">
        <v>1</v>
      </c>
      <c r="B3" s="17" t="s">
        <v>196</v>
      </c>
      <c r="C3" s="18" t="s">
        <v>197</v>
      </c>
      <c r="D3" s="17" t="s">
        <v>198</v>
      </c>
      <c r="E3" s="147">
        <v>32157</v>
      </c>
    </row>
    <row r="4" spans="1:5" ht="30">
      <c r="A4" s="16">
        <v>2</v>
      </c>
      <c r="B4" s="17" t="s">
        <v>147</v>
      </c>
      <c r="C4" s="18" t="s">
        <v>199</v>
      </c>
      <c r="D4" s="17" t="s">
        <v>200</v>
      </c>
      <c r="E4" s="147">
        <v>32791</v>
      </c>
    </row>
    <row r="5" spans="1:5" ht="30">
      <c r="A5" s="16">
        <v>3</v>
      </c>
      <c r="B5" s="17" t="s">
        <v>201</v>
      </c>
      <c r="C5" s="18" t="s">
        <v>202</v>
      </c>
      <c r="D5" s="17" t="s">
        <v>203</v>
      </c>
      <c r="E5" s="147">
        <v>34860</v>
      </c>
    </row>
    <row r="6" spans="1:5" ht="45">
      <c r="A6" s="16">
        <v>4</v>
      </c>
      <c r="B6" s="17" t="s">
        <v>148</v>
      </c>
      <c r="C6" s="18" t="s">
        <v>204</v>
      </c>
      <c r="D6" s="17" t="s">
        <v>205</v>
      </c>
      <c r="E6" s="147">
        <v>35348</v>
      </c>
    </row>
    <row r="7" spans="1:5" ht="30">
      <c r="A7" s="16">
        <v>5</v>
      </c>
      <c r="B7" s="17" t="s">
        <v>180</v>
      </c>
      <c r="C7" s="18" t="s">
        <v>206</v>
      </c>
      <c r="D7" s="17" t="s">
        <v>207</v>
      </c>
      <c r="E7" s="147">
        <v>32938</v>
      </c>
    </row>
    <row r="8" spans="1:5" ht="30">
      <c r="A8" s="16">
        <v>6</v>
      </c>
      <c r="B8" s="17" t="s">
        <v>152</v>
      </c>
      <c r="C8" s="18" t="s">
        <v>208</v>
      </c>
      <c r="D8" s="17" t="s">
        <v>209</v>
      </c>
      <c r="E8" s="147">
        <v>32419</v>
      </c>
    </row>
    <row r="9" spans="1:5" ht="30">
      <c r="A9" s="16">
        <v>7</v>
      </c>
      <c r="B9" s="17" t="s">
        <v>151</v>
      </c>
      <c r="C9" s="18" t="s">
        <v>210</v>
      </c>
      <c r="D9" s="17" t="s">
        <v>211</v>
      </c>
      <c r="E9" s="147">
        <v>32233</v>
      </c>
    </row>
    <row r="10" spans="1:5">
      <c r="A10" s="16">
        <v>8</v>
      </c>
      <c r="B10" s="17" t="s">
        <v>171</v>
      </c>
      <c r="C10" s="17"/>
      <c r="D10" s="17"/>
      <c r="E10" s="147">
        <v>32432</v>
      </c>
    </row>
    <row r="11" spans="1:5">
      <c r="A11" s="16">
        <v>9</v>
      </c>
      <c r="B11" s="17" t="s">
        <v>254</v>
      </c>
      <c r="C11" s="17"/>
      <c r="D11" s="17"/>
      <c r="E11" s="147">
        <v>34605</v>
      </c>
    </row>
    <row r="12" spans="1:5">
      <c r="B12" s="19"/>
      <c r="C12" s="19"/>
      <c r="D12" s="19"/>
    </row>
    <row r="13" spans="1:5">
      <c r="B13" s="19"/>
      <c r="C13" s="19"/>
      <c r="D13" s="19"/>
    </row>
    <row r="14" spans="1:5">
      <c r="B14" s="19"/>
      <c r="C14" s="19"/>
      <c r="D14" s="19"/>
    </row>
    <row r="15" spans="1:5">
      <c r="B15" s="19"/>
      <c r="C15" s="19"/>
      <c r="D15" s="19"/>
    </row>
    <row r="16" spans="1:5">
      <c r="D16" s="20"/>
    </row>
    <row r="17" spans="4:4">
      <c r="D17" s="20"/>
    </row>
    <row r="28" spans="4:4">
      <c r="D28" s="20"/>
    </row>
    <row r="29" spans="4:4">
      <c r="D29" s="2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Q74"/>
  <sheetViews>
    <sheetView topLeftCell="C1" workbookViewId="0">
      <selection activeCell="J24" sqref="J24"/>
    </sheetView>
  </sheetViews>
  <sheetFormatPr defaultColWidth="9" defaultRowHeight="15"/>
  <cols>
    <col min="2" max="2" width="11.5703125" style="1" customWidth="1"/>
    <col min="3" max="3" width="9.28515625" style="1" customWidth="1"/>
    <col min="4" max="4" width="11.5703125" style="1" customWidth="1"/>
    <col min="6" max="6" width="15" style="2" customWidth="1"/>
    <col min="7" max="7" width="12.85546875" style="3" customWidth="1"/>
    <col min="8" max="8" width="12.5703125" style="3" customWidth="1"/>
    <col min="9" max="9" width="12.140625" style="3" customWidth="1"/>
    <col min="10" max="10" width="13.85546875" style="3" customWidth="1"/>
    <col min="11" max="11" width="11.5703125" style="3" customWidth="1"/>
    <col min="12" max="12" width="9.140625" style="4"/>
    <col min="13" max="13" width="11.85546875" style="3" customWidth="1"/>
    <col min="14" max="14" width="11.42578125" style="4" customWidth="1"/>
    <col min="15" max="15" width="14" style="4" customWidth="1"/>
    <col min="16" max="17" width="9.140625" style="4"/>
  </cols>
  <sheetData>
    <row r="1" spans="2:15">
      <c r="I1" s="3" t="s">
        <v>76</v>
      </c>
      <c r="J1" s="3" t="s">
        <v>77</v>
      </c>
    </row>
    <row r="2" spans="2:15">
      <c r="B2" s="1">
        <v>968.79</v>
      </c>
      <c r="C2" s="1">
        <v>52</v>
      </c>
      <c r="D2" s="1">
        <v>1200</v>
      </c>
      <c r="F2" s="5" t="s">
        <v>78</v>
      </c>
      <c r="G2" s="5" t="s">
        <v>79</v>
      </c>
      <c r="H2" s="5" t="s">
        <v>80</v>
      </c>
      <c r="N2" s="11"/>
    </row>
    <row r="3" spans="2:15">
      <c r="B3" s="1">
        <v>139.81</v>
      </c>
      <c r="C3" s="1">
        <v>66</v>
      </c>
      <c r="D3" s="1">
        <v>1320</v>
      </c>
      <c r="F3" s="2">
        <v>1320</v>
      </c>
      <c r="G3" s="3">
        <v>200</v>
      </c>
      <c r="H3" s="2">
        <v>60</v>
      </c>
      <c r="I3" s="3">
        <v>1150</v>
      </c>
      <c r="M3" s="11">
        <v>43678</v>
      </c>
      <c r="N3" s="11">
        <v>48000</v>
      </c>
      <c r="O3" s="4">
        <f>DATEDIF(M3,N3,"M")</f>
        <v>142</v>
      </c>
    </row>
    <row r="4" spans="2:15">
      <c r="B4" s="1">
        <v>303.60000000000002</v>
      </c>
      <c r="C4" s="1">
        <v>14.5</v>
      </c>
      <c r="D4" s="1">
        <v>120</v>
      </c>
      <c r="F4" s="2">
        <v>143</v>
      </c>
      <c r="G4" s="3">
        <v>40</v>
      </c>
      <c r="H4" s="2">
        <v>1200</v>
      </c>
      <c r="I4" s="3">
        <v>300.7</v>
      </c>
      <c r="N4" s="11"/>
    </row>
    <row r="5" spans="2:15">
      <c r="B5" s="1">
        <v>18.37</v>
      </c>
      <c r="C5" s="1">
        <v>16</v>
      </c>
      <c r="D5" s="1">
        <v>60</v>
      </c>
      <c r="F5" s="2">
        <v>115</v>
      </c>
      <c r="H5" s="2">
        <v>120</v>
      </c>
      <c r="I5" s="3">
        <v>950.8</v>
      </c>
    </row>
    <row r="6" spans="2:15">
      <c r="B6" s="1">
        <v>18.37</v>
      </c>
      <c r="C6" s="1">
        <v>6.4</v>
      </c>
      <c r="D6" s="1">
        <v>50</v>
      </c>
      <c r="F6" s="2">
        <v>368</v>
      </c>
      <c r="H6" s="2">
        <v>60</v>
      </c>
      <c r="I6" s="3">
        <v>28</v>
      </c>
      <c r="J6" s="5"/>
    </row>
    <row r="7" spans="2:15">
      <c r="B7" s="1">
        <v>363.71</v>
      </c>
      <c r="C7" s="1">
        <v>29.4</v>
      </c>
      <c r="D7" s="1">
        <v>20</v>
      </c>
      <c r="F7" s="2">
        <v>368</v>
      </c>
      <c r="H7" s="2">
        <v>60</v>
      </c>
      <c r="I7" s="3">
        <v>295.8</v>
      </c>
    </row>
    <row r="8" spans="2:15">
      <c r="B8" s="1">
        <v>205.23</v>
      </c>
      <c r="C8" s="1">
        <v>40</v>
      </c>
      <c r="D8" s="1">
        <v>240</v>
      </c>
      <c r="F8" s="2">
        <v>95</v>
      </c>
      <c r="H8" s="2">
        <v>120</v>
      </c>
      <c r="J8" s="5"/>
    </row>
    <row r="9" spans="2:15">
      <c r="B9" s="1">
        <v>159.38999999999999</v>
      </c>
      <c r="C9" s="1">
        <v>100</v>
      </c>
      <c r="D9" s="1">
        <v>280</v>
      </c>
      <c r="F9" s="2">
        <v>410</v>
      </c>
      <c r="H9" s="3">
        <v>50</v>
      </c>
      <c r="J9" s="2"/>
      <c r="K9" s="5"/>
    </row>
    <row r="10" spans="2:15">
      <c r="B10" s="1">
        <v>703.14</v>
      </c>
      <c r="C10" s="1">
        <v>26</v>
      </c>
      <c r="D10" s="1">
        <v>250</v>
      </c>
      <c r="F10" s="2">
        <v>68.2</v>
      </c>
      <c r="H10" s="6">
        <v>20</v>
      </c>
      <c r="J10" s="2"/>
    </row>
    <row r="11" spans="2:15">
      <c r="B11" s="1">
        <v>1313.68</v>
      </c>
      <c r="C11" s="1">
        <v>60</v>
      </c>
      <c r="D11" s="1">
        <v>250</v>
      </c>
      <c r="F11" s="2">
        <v>68.2</v>
      </c>
      <c r="H11" s="2">
        <v>120</v>
      </c>
      <c r="J11" s="2"/>
      <c r="K11" s="5"/>
    </row>
    <row r="12" spans="2:15">
      <c r="B12" s="1">
        <v>173.36</v>
      </c>
      <c r="C12" s="1">
        <v>15</v>
      </c>
      <c r="D12" s="1">
        <v>120</v>
      </c>
      <c r="F12" s="2">
        <v>391.7</v>
      </c>
      <c r="G12" s="6"/>
      <c r="H12" s="3">
        <v>800</v>
      </c>
      <c r="I12" s="5"/>
      <c r="J12" s="12"/>
    </row>
    <row r="13" spans="2:15">
      <c r="B13" s="1">
        <v>1041.3499999999999</v>
      </c>
      <c r="C13" s="1">
        <v>35</v>
      </c>
      <c r="D13" s="1">
        <v>30</v>
      </c>
      <c r="F13" s="2">
        <v>50</v>
      </c>
      <c r="I13" s="5"/>
      <c r="J13" s="12"/>
      <c r="K13" s="5"/>
    </row>
    <row r="14" spans="2:15">
      <c r="B14" s="1">
        <v>2040.34</v>
      </c>
      <c r="C14" s="1">
        <v>385</v>
      </c>
      <c r="F14" s="2">
        <v>186.2</v>
      </c>
      <c r="J14" s="12"/>
      <c r="K14" s="5"/>
    </row>
    <row r="15" spans="2:15">
      <c r="B15" s="1">
        <v>527.51</v>
      </c>
      <c r="C15" s="1">
        <v>99</v>
      </c>
      <c r="F15" s="2">
        <v>45</v>
      </c>
      <c r="J15" s="2"/>
    </row>
    <row r="16" spans="2:15">
      <c r="B16" s="1">
        <v>651.53</v>
      </c>
      <c r="C16" s="7">
        <f>SUM(C2:C15)</f>
        <v>944.3</v>
      </c>
      <c r="D16" s="7">
        <f>SUM(D2:D13)</f>
        <v>3940</v>
      </c>
      <c r="F16" s="2">
        <v>1150</v>
      </c>
      <c r="I16" s="2"/>
      <c r="J16" s="2"/>
    </row>
    <row r="17" spans="2:13">
      <c r="B17" s="1">
        <v>382.84</v>
      </c>
      <c r="F17" s="2">
        <v>32</v>
      </c>
      <c r="I17" s="12"/>
      <c r="J17" s="12"/>
      <c r="K17" s="2"/>
    </row>
    <row r="18" spans="2:13">
      <c r="B18" s="1">
        <v>277.33999999999997</v>
      </c>
      <c r="F18" s="2">
        <v>515</v>
      </c>
      <c r="K18" s="2"/>
    </row>
    <row r="19" spans="2:13" ht="17.25">
      <c r="B19" s="1">
        <v>338.97</v>
      </c>
      <c r="D19" s="8">
        <f>B45+C16+D16</f>
        <v>32947.83</v>
      </c>
      <c r="F19" s="2">
        <v>95</v>
      </c>
      <c r="I19" s="12"/>
      <c r="J19" s="2"/>
      <c r="K19" s="2"/>
    </row>
    <row r="20" spans="2:13">
      <c r="B20" s="1">
        <v>465.12</v>
      </c>
      <c r="F20" s="2">
        <v>60</v>
      </c>
      <c r="I20" s="2"/>
      <c r="J20" s="2"/>
      <c r="K20" s="12"/>
    </row>
    <row r="21" spans="2:13">
      <c r="B21" s="1">
        <v>90.17</v>
      </c>
      <c r="K21" s="2"/>
    </row>
    <row r="22" spans="2:13">
      <c r="B22" s="1">
        <v>2250.2800000000002</v>
      </c>
      <c r="F22" s="2">
        <f>SUM(F3:F20)</f>
        <v>5480.2999999999993</v>
      </c>
      <c r="I22" s="3">
        <f>SUM(I3:I9)</f>
        <v>2725.3</v>
      </c>
      <c r="J22" s="12"/>
      <c r="K22" s="2"/>
    </row>
    <row r="23" spans="2:13">
      <c r="B23" s="1">
        <v>2250.2800000000002</v>
      </c>
      <c r="F23" s="2" t="s">
        <v>81</v>
      </c>
      <c r="I23" s="2" t="s">
        <v>81</v>
      </c>
      <c r="J23" s="2"/>
      <c r="K23" s="5" t="s">
        <v>133</v>
      </c>
    </row>
    <row r="24" spans="2:13">
      <c r="B24" s="1">
        <v>2624.93</v>
      </c>
      <c r="F24" s="2">
        <f>F22*80%</f>
        <v>4384.24</v>
      </c>
      <c r="G24" s="3">
        <f>SUM(G3:G7)</f>
        <v>240</v>
      </c>
      <c r="H24" s="3">
        <f>SUM(H3:H13)</f>
        <v>2610</v>
      </c>
      <c r="I24" s="2">
        <f>I22*80%</f>
        <v>2180.2400000000002</v>
      </c>
      <c r="J24" s="2"/>
      <c r="K24" s="5">
        <f>SUM(F24:J24)</f>
        <v>9414.48</v>
      </c>
    </row>
    <row r="25" spans="2:13">
      <c r="B25" s="1">
        <v>969.09</v>
      </c>
      <c r="I25" s="12"/>
      <c r="J25" s="12"/>
    </row>
    <row r="26" spans="2:13">
      <c r="B26" s="1">
        <v>557.41</v>
      </c>
      <c r="E26" s="9"/>
      <c r="I26" s="5"/>
      <c r="J26" s="2"/>
      <c r="K26" s="13"/>
    </row>
    <row r="27" spans="2:13">
      <c r="B27" s="1">
        <v>1942.89</v>
      </c>
      <c r="G27" s="2"/>
      <c r="H27" s="2"/>
      <c r="I27" s="12"/>
      <c r="J27" s="2"/>
      <c r="K27" s="2"/>
      <c r="M27" s="2"/>
    </row>
    <row r="28" spans="2:13">
      <c r="B28" s="1">
        <v>222.54</v>
      </c>
      <c r="I28" s="5"/>
      <c r="J28" s="2"/>
      <c r="K28" s="2"/>
    </row>
    <row r="29" spans="2:13">
      <c r="B29" s="1">
        <v>3769.65</v>
      </c>
      <c r="I29" s="5"/>
      <c r="J29" s="2"/>
    </row>
    <row r="30" spans="2:13">
      <c r="B30" s="1">
        <v>911.1</v>
      </c>
      <c r="I30" s="5"/>
      <c r="J30" s="5"/>
      <c r="K30" s="5"/>
    </row>
    <row r="31" spans="2:13">
      <c r="B31" s="1">
        <v>134.59</v>
      </c>
      <c r="I31" s="5"/>
      <c r="J31" s="12"/>
    </row>
    <row r="32" spans="2:13">
      <c r="B32" s="1">
        <v>1493.56</v>
      </c>
      <c r="I32" s="5"/>
      <c r="J32" s="2"/>
    </row>
    <row r="33" spans="2:15" ht="17.25">
      <c r="B33" s="1">
        <v>267.93</v>
      </c>
      <c r="I33" s="10"/>
      <c r="J33" s="2"/>
      <c r="K33" s="2"/>
    </row>
    <row r="34" spans="2:15" ht="17.25">
      <c r="B34" s="1">
        <v>267.93</v>
      </c>
      <c r="I34" s="10"/>
      <c r="J34" s="2"/>
    </row>
    <row r="35" spans="2:15">
      <c r="B35" s="1">
        <v>602.95000000000005</v>
      </c>
      <c r="I35" s="12"/>
      <c r="J35" s="2"/>
    </row>
    <row r="36" spans="2:15">
      <c r="B36" s="1">
        <v>214.49</v>
      </c>
      <c r="I36" s="12"/>
      <c r="J36" s="2"/>
    </row>
    <row r="37" spans="2:15">
      <c r="B37" s="1">
        <v>434.6</v>
      </c>
      <c r="I37" s="12"/>
      <c r="J37" s="12"/>
    </row>
    <row r="38" spans="2:15" ht="17.25">
      <c r="B38" s="1">
        <v>1005.56</v>
      </c>
      <c r="I38" s="12"/>
      <c r="J38" s="2"/>
      <c r="K38" s="10"/>
    </row>
    <row r="39" spans="2:15">
      <c r="B39" s="1">
        <v>190.96</v>
      </c>
      <c r="I39" s="5"/>
      <c r="J39" s="2"/>
    </row>
    <row r="40" spans="2:15">
      <c r="B40" s="1">
        <v>27.78</v>
      </c>
      <c r="I40" s="12"/>
      <c r="J40" s="12"/>
      <c r="K40" s="5"/>
    </row>
    <row r="41" spans="2:15">
      <c r="B41" s="1">
        <v>100.95</v>
      </c>
      <c r="J41" s="2"/>
      <c r="O41" s="3"/>
    </row>
    <row r="42" spans="2:15">
      <c r="B42" s="1">
        <v>759.61</v>
      </c>
      <c r="I42" s="5"/>
      <c r="J42" s="12"/>
      <c r="K42" s="5"/>
    </row>
    <row r="43" spans="2:15">
      <c r="J43" s="12"/>
      <c r="K43" s="5"/>
      <c r="O43" s="3"/>
    </row>
    <row r="44" spans="2:15">
      <c r="B44" s="1">
        <f>SUM(B2:B42)</f>
        <v>31181.700000000004</v>
      </c>
      <c r="F44" s="3"/>
      <c r="I44" s="5"/>
      <c r="J44" s="2"/>
    </row>
    <row r="45" spans="2:15">
      <c r="B45" s="7">
        <f>B44*90%</f>
        <v>28063.530000000006</v>
      </c>
      <c r="F45" s="3"/>
      <c r="I45" s="12"/>
      <c r="J45" s="12"/>
    </row>
    <row r="46" spans="2:15">
      <c r="I46" s="2"/>
      <c r="J46" s="5"/>
    </row>
    <row r="47" spans="2:15">
      <c r="J47" s="2"/>
    </row>
    <row r="48" spans="2:15">
      <c r="I48" s="2"/>
      <c r="J48" s="2"/>
    </row>
    <row r="49" spans="8:11">
      <c r="I49" s="5"/>
      <c r="J49" s="2"/>
      <c r="K49" s="5"/>
    </row>
    <row r="50" spans="8:11">
      <c r="I50" s="5"/>
      <c r="J50" s="2"/>
    </row>
    <row r="51" spans="8:11" ht="17.25">
      <c r="I51" s="10"/>
      <c r="J51" s="2"/>
    </row>
    <row r="52" spans="8:11">
      <c r="I52" s="5"/>
      <c r="J52" s="5"/>
    </row>
    <row r="53" spans="8:11">
      <c r="J53" s="2"/>
    </row>
    <row r="54" spans="8:11" ht="17.25">
      <c r="J54" s="2"/>
      <c r="K54" s="10"/>
    </row>
    <row r="56" spans="8:11" ht="17.25">
      <c r="I56" s="10"/>
      <c r="J56" s="10"/>
    </row>
    <row r="57" spans="8:11">
      <c r="J57" s="2"/>
      <c r="K57" s="2"/>
    </row>
    <row r="58" spans="8:11" ht="17.25">
      <c r="H58" s="10"/>
      <c r="I58" s="10"/>
      <c r="J58" s="2"/>
    </row>
    <row r="59" spans="8:11" ht="17.25">
      <c r="I59" s="2"/>
      <c r="J59" s="2"/>
      <c r="K59" s="10"/>
    </row>
    <row r="60" spans="8:11" ht="17.25">
      <c r="I60" s="14"/>
      <c r="J60" s="5"/>
    </row>
    <row r="61" spans="8:11">
      <c r="I61" s="2"/>
      <c r="J61" s="5"/>
    </row>
    <row r="62" spans="8:11">
      <c r="J62" s="2"/>
    </row>
    <row r="64" spans="8:11">
      <c r="J64" s="2"/>
    </row>
    <row r="66" spans="9:10">
      <c r="I66" s="5"/>
      <c r="J66" s="5"/>
    </row>
    <row r="68" spans="9:10" ht="17.25">
      <c r="J68" s="10"/>
    </row>
    <row r="74" spans="9:10" ht="17.25">
      <c r="J74" s="10"/>
    </row>
  </sheetData>
  <pageMargins left="0.39370078740157499" right="0.196850393700787" top="0.39370078740157499" bottom="0.196850393700787" header="0.31496062992126" footer="0.31496062992126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B0529-02DD-4AA4-B7B4-748978B51495}">
  <sheetPr>
    <pageSetUpPr fitToPage="1"/>
  </sheetPr>
  <dimension ref="B1:Q75"/>
  <sheetViews>
    <sheetView workbookViewId="0">
      <selection activeCell="I9" sqref="I9"/>
    </sheetView>
  </sheetViews>
  <sheetFormatPr defaultColWidth="9" defaultRowHeight="15"/>
  <cols>
    <col min="2" max="2" width="11.5703125" style="1" customWidth="1"/>
    <col min="3" max="3" width="9.28515625" style="1" customWidth="1"/>
    <col min="4" max="4" width="11.5703125" style="1" customWidth="1"/>
    <col min="6" max="6" width="15" style="179" customWidth="1"/>
    <col min="7" max="7" width="12.85546875" style="3" customWidth="1"/>
    <col min="8" max="8" width="12.5703125" style="3" customWidth="1"/>
    <col min="9" max="9" width="12.140625" style="3" customWidth="1"/>
    <col min="10" max="10" width="13.85546875" style="3" customWidth="1"/>
    <col min="11" max="11" width="11.5703125" style="3" customWidth="1"/>
    <col min="12" max="12" width="9" style="4"/>
    <col min="13" max="13" width="11.85546875" style="3" customWidth="1"/>
    <col min="14" max="14" width="11.42578125" style="4" customWidth="1"/>
    <col min="15" max="15" width="14" style="4" customWidth="1"/>
    <col min="16" max="17" width="9" style="4"/>
  </cols>
  <sheetData>
    <row r="1" spans="2:15">
      <c r="I1" s="3" t="s">
        <v>76</v>
      </c>
      <c r="J1" s="3" t="s">
        <v>77</v>
      </c>
    </row>
    <row r="2" spans="2:15">
      <c r="B2" s="1">
        <v>968.79</v>
      </c>
      <c r="C2" s="1">
        <v>52</v>
      </c>
      <c r="D2" s="1">
        <v>1200</v>
      </c>
      <c r="F2" s="180" t="s">
        <v>78</v>
      </c>
      <c r="G2" s="5" t="s">
        <v>79</v>
      </c>
      <c r="H2" s="5" t="s">
        <v>80</v>
      </c>
      <c r="N2" s="11"/>
    </row>
    <row r="3" spans="2:15">
      <c r="B3" s="1">
        <v>139.81</v>
      </c>
      <c r="C3" s="1">
        <v>66</v>
      </c>
      <c r="D3" s="1">
        <v>1320</v>
      </c>
      <c r="F3" s="179">
        <v>892.8</v>
      </c>
      <c r="G3" s="3">
        <v>150</v>
      </c>
      <c r="H3" s="3">
        <v>80</v>
      </c>
      <c r="I3" s="121"/>
      <c r="M3" s="11">
        <v>43678</v>
      </c>
      <c r="N3" s="11">
        <v>48000</v>
      </c>
      <c r="O3" s="4">
        <f>DATEDIF(M3,N3,"M")</f>
        <v>142</v>
      </c>
    </row>
    <row r="4" spans="2:15">
      <c r="B4" s="1">
        <v>303.60000000000002</v>
      </c>
      <c r="C4" s="1">
        <v>14.5</v>
      </c>
      <c r="D4" s="1">
        <v>120</v>
      </c>
      <c r="F4" s="179">
        <v>589.70000000000005</v>
      </c>
      <c r="G4" s="3">
        <v>30</v>
      </c>
      <c r="H4" s="3">
        <v>50</v>
      </c>
      <c r="N4" s="11"/>
    </row>
    <row r="5" spans="2:15">
      <c r="B5" s="1">
        <v>18.37</v>
      </c>
      <c r="C5" s="1">
        <v>16</v>
      </c>
      <c r="D5" s="1">
        <v>60</v>
      </c>
      <c r="F5" s="179">
        <v>70.400000000000006</v>
      </c>
      <c r="G5" s="3">
        <v>25</v>
      </c>
      <c r="H5" s="3">
        <v>160</v>
      </c>
    </row>
    <row r="6" spans="2:15">
      <c r="B6" s="1">
        <v>18.37</v>
      </c>
      <c r="C6" s="1">
        <v>6.4</v>
      </c>
      <c r="D6" s="1">
        <v>50</v>
      </c>
      <c r="F6" s="179">
        <v>30</v>
      </c>
      <c r="G6" s="3">
        <v>400</v>
      </c>
      <c r="H6" s="3">
        <v>100</v>
      </c>
    </row>
    <row r="7" spans="2:15">
      <c r="B7" s="1">
        <v>363.71</v>
      </c>
      <c r="C7" s="1">
        <v>29.4</v>
      </c>
      <c r="D7" s="1">
        <v>20</v>
      </c>
      <c r="F7" s="179">
        <v>724.4</v>
      </c>
      <c r="G7" s="3">
        <v>700</v>
      </c>
      <c r="H7" s="3">
        <v>100</v>
      </c>
      <c r="I7" s="165"/>
      <c r="J7" s="141"/>
    </row>
    <row r="8" spans="2:15">
      <c r="B8" s="1">
        <v>205.23</v>
      </c>
      <c r="C8" s="1">
        <v>40</v>
      </c>
      <c r="D8" s="1">
        <v>240</v>
      </c>
      <c r="F8" s="179">
        <v>20</v>
      </c>
      <c r="G8" s="3">
        <v>350</v>
      </c>
      <c r="H8" s="153">
        <v>60</v>
      </c>
      <c r="I8" s="165"/>
      <c r="J8" s="12"/>
    </row>
    <row r="9" spans="2:15">
      <c r="B9" s="1">
        <v>159.38999999999999</v>
      </c>
      <c r="C9" s="1">
        <v>100</v>
      </c>
      <c r="D9" s="1">
        <v>280</v>
      </c>
      <c r="F9" s="179">
        <v>73.5</v>
      </c>
      <c r="G9" s="3">
        <v>10</v>
      </c>
      <c r="H9" s="151">
        <v>1800</v>
      </c>
      <c r="J9" s="12"/>
      <c r="K9" s="5"/>
    </row>
    <row r="10" spans="2:15">
      <c r="B10" s="1">
        <v>703.14</v>
      </c>
      <c r="C10" s="1">
        <v>26</v>
      </c>
      <c r="D10" s="1">
        <v>250</v>
      </c>
      <c r="F10" s="179">
        <v>136.9</v>
      </c>
      <c r="G10" s="3">
        <v>200</v>
      </c>
      <c r="H10" s="159">
        <v>1300</v>
      </c>
      <c r="I10" s="167"/>
      <c r="J10" s="12"/>
    </row>
    <row r="11" spans="2:15">
      <c r="B11" s="1">
        <v>1313.68</v>
      </c>
      <c r="C11" s="1">
        <v>60</v>
      </c>
      <c r="D11" s="1">
        <v>250</v>
      </c>
      <c r="F11" s="179">
        <v>960.9</v>
      </c>
      <c r="G11" s="110">
        <v>40</v>
      </c>
      <c r="J11" s="178"/>
      <c r="K11" s="5"/>
    </row>
    <row r="12" spans="2:15">
      <c r="B12" s="1">
        <v>173.36</v>
      </c>
      <c r="C12" s="1">
        <v>15</v>
      </c>
      <c r="D12" s="1">
        <v>120</v>
      </c>
      <c r="F12" s="179">
        <v>56.2</v>
      </c>
      <c r="G12" s="110">
        <v>40</v>
      </c>
      <c r="I12" s="166"/>
      <c r="J12" s="178"/>
    </row>
    <row r="13" spans="2:15">
      <c r="B13" s="1">
        <v>1041.3499999999999</v>
      </c>
      <c r="C13" s="1">
        <v>35</v>
      </c>
      <c r="D13" s="1">
        <v>30</v>
      </c>
      <c r="F13" s="179">
        <v>290.60000000000002</v>
      </c>
      <c r="G13" s="2">
        <v>10</v>
      </c>
      <c r="I13" s="12"/>
      <c r="J13" s="177"/>
      <c r="K13" s="5"/>
    </row>
    <row r="14" spans="2:15">
      <c r="B14" s="1">
        <v>2040.34</v>
      </c>
      <c r="C14" s="1">
        <v>385</v>
      </c>
      <c r="F14" s="179">
        <v>96.4</v>
      </c>
      <c r="G14" s="3">
        <v>10</v>
      </c>
      <c r="I14" s="5"/>
      <c r="J14" s="179"/>
      <c r="K14" s="5"/>
    </row>
    <row r="15" spans="2:15">
      <c r="B15" s="1">
        <v>527.51</v>
      </c>
      <c r="C15" s="1">
        <v>99</v>
      </c>
      <c r="F15" s="179">
        <v>152.5</v>
      </c>
      <c r="G15" s="3">
        <v>30</v>
      </c>
      <c r="I15" s="12"/>
      <c r="J15" s="177"/>
      <c r="K15" s="5"/>
    </row>
    <row r="16" spans="2:15">
      <c r="B16" s="1">
        <v>651.53</v>
      </c>
      <c r="C16" s="7">
        <f>SUM(C2:C15)</f>
        <v>944.3</v>
      </c>
      <c r="D16" s="7">
        <f>SUM(D2:D13)</f>
        <v>3940</v>
      </c>
      <c r="F16" s="179">
        <v>20</v>
      </c>
      <c r="G16" s="3">
        <v>200</v>
      </c>
      <c r="I16" s="12"/>
      <c r="J16" s="12"/>
      <c r="K16" s="5"/>
    </row>
    <row r="17" spans="2:13">
      <c r="B17" s="1">
        <v>382.84</v>
      </c>
      <c r="F17" s="179">
        <v>1281.0999999999999</v>
      </c>
      <c r="G17" s="3">
        <v>300</v>
      </c>
      <c r="I17" s="5"/>
      <c r="J17" s="176"/>
      <c r="K17" s="12"/>
    </row>
    <row r="18" spans="2:13">
      <c r="B18" s="1">
        <v>277.33999999999997</v>
      </c>
      <c r="F18" s="179">
        <v>205.8</v>
      </c>
      <c r="I18" s="5"/>
      <c r="J18" s="175"/>
      <c r="K18" s="2"/>
    </row>
    <row r="19" spans="2:13" ht="17.25">
      <c r="B19" s="1">
        <v>338.97</v>
      </c>
      <c r="D19" s="8">
        <f>B46+C16+D16</f>
        <v>32947.83</v>
      </c>
      <c r="F19" s="179">
        <v>155.1</v>
      </c>
      <c r="I19" s="5"/>
      <c r="J19" s="12"/>
      <c r="K19" s="2"/>
    </row>
    <row r="20" spans="2:13">
      <c r="B20" s="1">
        <v>465.12</v>
      </c>
      <c r="F20" s="179">
        <v>175.38</v>
      </c>
      <c r="I20" s="12"/>
      <c r="J20" s="12"/>
      <c r="K20" s="12"/>
    </row>
    <row r="21" spans="2:13">
      <c r="B21" s="1">
        <v>90.17</v>
      </c>
      <c r="F21" s="179">
        <v>336</v>
      </c>
      <c r="I21" s="166"/>
      <c r="J21" s="12"/>
      <c r="K21" s="156"/>
    </row>
    <row r="22" spans="2:13">
      <c r="B22" s="1">
        <v>2250.2800000000002</v>
      </c>
      <c r="F22" s="179">
        <v>190.6</v>
      </c>
      <c r="I22" s="12"/>
      <c r="J22" s="173"/>
      <c r="K22" s="12"/>
    </row>
    <row r="23" spans="2:13">
      <c r="B23" s="1">
        <v>2250.2800000000002</v>
      </c>
      <c r="F23" s="179">
        <v>96.4</v>
      </c>
    </row>
    <row r="24" spans="2:13">
      <c r="F24" s="179">
        <v>269.39999999999998</v>
      </c>
      <c r="I24" s="5"/>
      <c r="J24" s="174"/>
    </row>
    <row r="25" spans="2:13">
      <c r="B25" s="1">
        <v>2624.93</v>
      </c>
      <c r="F25" s="179">
        <v>20</v>
      </c>
    </row>
    <row r="26" spans="2:13">
      <c r="B26" s="1">
        <v>969.09</v>
      </c>
      <c r="F26" s="179">
        <v>40</v>
      </c>
      <c r="I26" s="5"/>
      <c r="J26" s="5"/>
      <c r="K26" s="5"/>
    </row>
    <row r="27" spans="2:13">
      <c r="B27" s="1">
        <v>557.41</v>
      </c>
      <c r="E27" s="9"/>
      <c r="F27" s="179">
        <v>517.4</v>
      </c>
      <c r="I27" s="154"/>
      <c r="J27" s="12"/>
      <c r="K27" s="155"/>
    </row>
    <row r="28" spans="2:13">
      <c r="B28" s="1">
        <v>1942.89</v>
      </c>
      <c r="F28" s="179">
        <v>32</v>
      </c>
      <c r="G28" s="122"/>
      <c r="H28" s="122"/>
      <c r="I28" s="12"/>
      <c r="J28" s="170"/>
      <c r="K28" s="2"/>
      <c r="M28" s="2"/>
    </row>
    <row r="29" spans="2:13">
      <c r="B29" s="1">
        <v>222.54</v>
      </c>
      <c r="F29" s="179">
        <v>624.79999999999995</v>
      </c>
      <c r="G29" s="116"/>
      <c r="H29" s="116"/>
      <c r="I29" s="12"/>
      <c r="J29" s="12"/>
      <c r="K29" s="2"/>
    </row>
    <row r="30" spans="2:13">
      <c r="B30" s="1">
        <v>3769.65</v>
      </c>
      <c r="F30" s="179">
        <v>70.400000000000006</v>
      </c>
      <c r="G30" s="158"/>
      <c r="H30" s="115"/>
      <c r="I30" s="5"/>
      <c r="J30" s="12"/>
    </row>
    <row r="31" spans="2:13">
      <c r="B31" s="1">
        <v>911.1</v>
      </c>
      <c r="F31" s="179">
        <v>36.5</v>
      </c>
      <c r="G31" s="120"/>
      <c r="H31" s="172"/>
      <c r="I31" s="107"/>
      <c r="J31" s="157"/>
      <c r="K31" s="5"/>
    </row>
    <row r="32" spans="2:13">
      <c r="B32" s="1">
        <v>134.59</v>
      </c>
      <c r="F32" s="179">
        <v>133.80000000000001</v>
      </c>
      <c r="G32" s="106"/>
      <c r="H32" s="171"/>
      <c r="I32" s="172"/>
      <c r="J32" s="12"/>
    </row>
    <row r="33" spans="2:15">
      <c r="B33" s="1">
        <v>1493.56</v>
      </c>
      <c r="F33" s="179">
        <v>40</v>
      </c>
      <c r="G33" s="143"/>
      <c r="H33" s="172"/>
      <c r="I33" s="171"/>
      <c r="J33" s="12"/>
      <c r="K33" s="12"/>
    </row>
    <row r="34" spans="2:15">
      <c r="B34" s="1">
        <v>267.93</v>
      </c>
      <c r="F34" s="179">
        <v>386.2</v>
      </c>
      <c r="G34" s="172"/>
      <c r="H34" s="172"/>
      <c r="I34" s="2"/>
      <c r="J34" s="150"/>
      <c r="K34" s="12"/>
    </row>
    <row r="35" spans="2:15">
      <c r="B35" s="1">
        <v>267.93</v>
      </c>
      <c r="F35" s="179">
        <v>850.8</v>
      </c>
      <c r="G35" s="106"/>
      <c r="H35" s="172"/>
      <c r="J35" s="142"/>
      <c r="K35" s="5"/>
    </row>
    <row r="36" spans="2:15">
      <c r="B36" s="1">
        <v>602.95000000000005</v>
      </c>
      <c r="F36" s="179">
        <v>99.1</v>
      </c>
      <c r="G36" s="114"/>
      <c r="H36" s="114"/>
      <c r="I36" s="5"/>
      <c r="J36" s="12"/>
      <c r="K36" s="5"/>
    </row>
    <row r="37" spans="2:15">
      <c r="B37" s="1">
        <v>214.49</v>
      </c>
      <c r="F37" s="179">
        <v>10</v>
      </c>
      <c r="G37" s="106"/>
      <c r="H37" s="106"/>
      <c r="I37" s="2"/>
      <c r="J37" s="12"/>
    </row>
    <row r="38" spans="2:15">
      <c r="B38" s="1">
        <v>434.6</v>
      </c>
      <c r="F38" s="179">
        <v>91.3</v>
      </c>
      <c r="I38" s="152"/>
      <c r="J38" s="12"/>
    </row>
    <row r="39" spans="2:15">
      <c r="B39" s="1">
        <v>1005.56</v>
      </c>
      <c r="F39" s="179">
        <v>2183</v>
      </c>
      <c r="G39" s="153"/>
      <c r="H39" s="153"/>
      <c r="I39" s="153"/>
      <c r="J39" s="152"/>
      <c r="K39" s="153"/>
    </row>
    <row r="40" spans="2:15">
      <c r="B40" s="1">
        <v>190.96</v>
      </c>
      <c r="F40" s="179">
        <v>252</v>
      </c>
      <c r="G40" s="106"/>
      <c r="H40" s="106"/>
      <c r="I40" s="5"/>
      <c r="J40" s="119"/>
      <c r="K40" s="152"/>
    </row>
    <row r="41" spans="2:15">
      <c r="B41" s="1">
        <v>27.78</v>
      </c>
      <c r="F41" s="179">
        <v>545</v>
      </c>
      <c r="G41" s="106"/>
      <c r="H41" s="106"/>
      <c r="I41" s="12"/>
      <c r="J41" s="12"/>
      <c r="K41" s="153"/>
    </row>
    <row r="42" spans="2:15">
      <c r="B42" s="1">
        <v>100.95</v>
      </c>
      <c r="I42" s="105"/>
      <c r="J42" s="12"/>
      <c r="K42" s="5"/>
      <c r="O42" s="3"/>
    </row>
    <row r="43" spans="2:15">
      <c r="B43" s="1">
        <v>759.61</v>
      </c>
      <c r="I43" s="108"/>
      <c r="J43" s="140"/>
      <c r="K43" s="5"/>
    </row>
    <row r="44" spans="2:15">
      <c r="F44" s="179">
        <f>SUM(F3:F41)</f>
        <v>12756.38</v>
      </c>
      <c r="I44" s="2"/>
      <c r="J44" s="105"/>
      <c r="K44" s="109"/>
      <c r="O44" s="3"/>
    </row>
    <row r="45" spans="2:15">
      <c r="B45" s="1">
        <f>SUM(B2:B43)</f>
        <v>31181.700000000004</v>
      </c>
      <c r="F45" s="179" t="s">
        <v>308</v>
      </c>
      <c r="I45" s="12"/>
      <c r="J45" s="12"/>
      <c r="K45" s="109"/>
    </row>
    <row r="46" spans="2:15">
      <c r="B46" s="7">
        <f>B45*90%</f>
        <v>28063.530000000006</v>
      </c>
      <c r="F46" s="179">
        <f>F44*90%</f>
        <v>11480.742</v>
      </c>
      <c r="G46" s="3">
        <f>SUM(G3:G19)</f>
        <v>2495</v>
      </c>
      <c r="H46" s="109">
        <f>SUM(H3:H11)</f>
        <v>3650</v>
      </c>
      <c r="I46" s="5"/>
      <c r="J46" s="168">
        <f>SUM(F46:H47)</f>
        <v>17625.741999999998</v>
      </c>
    </row>
    <row r="47" spans="2:15">
      <c r="I47" s="2"/>
      <c r="J47" s="179" t="s">
        <v>81</v>
      </c>
      <c r="K47" s="5"/>
    </row>
    <row r="48" spans="2:15">
      <c r="J48" s="168">
        <f>J46*80%</f>
        <v>14100.5936</v>
      </c>
    </row>
    <row r="49" spans="8:11">
      <c r="I49" s="12"/>
      <c r="J49" s="12"/>
      <c r="K49" s="169"/>
    </row>
    <row r="50" spans="8:11">
      <c r="H50" s="145"/>
      <c r="I50" s="145"/>
      <c r="J50" s="2"/>
      <c r="K50" s="5"/>
    </row>
    <row r="51" spans="8:11">
      <c r="H51" s="85"/>
      <c r="I51" s="145"/>
      <c r="J51" s="2"/>
    </row>
    <row r="53" spans="8:11">
      <c r="H53" s="145"/>
      <c r="J53" s="146"/>
    </row>
    <row r="54" spans="8:11">
      <c r="J54" s="2"/>
    </row>
    <row r="55" spans="8:11" ht="17.25">
      <c r="I55" s="5"/>
      <c r="J55" s="5"/>
      <c r="K55" s="10"/>
    </row>
    <row r="56" spans="8:11">
      <c r="J56" s="118"/>
    </row>
    <row r="57" spans="8:11">
      <c r="J57" s="118"/>
    </row>
    <row r="58" spans="8:11">
      <c r="J58" s="2"/>
      <c r="K58" s="2"/>
    </row>
    <row r="59" spans="8:11" ht="17.25">
      <c r="H59" s="10"/>
      <c r="I59" s="5"/>
      <c r="J59" s="12"/>
    </row>
    <row r="60" spans="8:11" ht="17.25">
      <c r="I60" s="2"/>
      <c r="J60" s="2"/>
      <c r="K60" s="10"/>
    </row>
    <row r="61" spans="8:11">
      <c r="I61" s="2"/>
      <c r="J61" s="5"/>
    </row>
    <row r="62" spans="8:11">
      <c r="I62" s="2"/>
      <c r="J62" s="5"/>
    </row>
    <row r="63" spans="8:11">
      <c r="J63" s="2"/>
    </row>
    <row r="65" spans="10:10">
      <c r="J65" s="2"/>
    </row>
    <row r="67" spans="10:10">
      <c r="J67" s="5"/>
    </row>
    <row r="69" spans="10:10" ht="17.25">
      <c r="J69" s="10"/>
    </row>
    <row r="75" spans="10:10" ht="17.25">
      <c r="J75" s="10"/>
    </row>
  </sheetData>
  <pageMargins left="0.39370078740157499" right="0.196850393700787" top="0.39370078740157499" bottom="0.196850393700787" header="0.31496062992126" footer="0.31496062992126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workbookViewId="0">
      <selection activeCell="A19" sqref="A19:G19"/>
    </sheetView>
  </sheetViews>
  <sheetFormatPr defaultColWidth="9" defaultRowHeight="15"/>
  <cols>
    <col min="1" max="1" width="4.5703125" customWidth="1"/>
    <col min="2" max="2" width="12.28515625" customWidth="1"/>
    <col min="3" max="3" width="11.42578125" customWidth="1"/>
    <col min="4" max="4" width="11" customWidth="1"/>
    <col min="5" max="5" width="16.7109375" customWidth="1"/>
    <col min="6" max="6" width="21.140625" customWidth="1"/>
    <col min="7" max="7" width="19.140625" customWidth="1"/>
  </cols>
  <sheetData>
    <row r="1" spans="1:7" ht="24.95" customHeight="1"/>
    <row r="2" spans="1:7" ht="39.950000000000003" customHeight="1">
      <c r="A2" s="24" t="s">
        <v>69</v>
      </c>
      <c r="B2" s="24" t="s">
        <v>70</v>
      </c>
      <c r="C2" s="24" t="s">
        <v>71</v>
      </c>
      <c r="D2" s="24" t="s">
        <v>72</v>
      </c>
      <c r="E2" s="24" t="s">
        <v>73</v>
      </c>
      <c r="F2" s="24" t="s">
        <v>74</v>
      </c>
      <c r="G2" s="24" t="s">
        <v>75</v>
      </c>
    </row>
    <row r="3" spans="1:7" ht="39.950000000000003" customHeight="1">
      <c r="A3" s="24"/>
      <c r="B3" s="24"/>
      <c r="C3" s="24"/>
      <c r="D3" s="24"/>
      <c r="E3" s="24"/>
      <c r="F3" s="24"/>
      <c r="G3" s="24"/>
    </row>
    <row r="4" spans="1:7" ht="39.950000000000003" customHeight="1">
      <c r="A4" s="24"/>
      <c r="B4" s="24"/>
      <c r="C4" s="24"/>
      <c r="D4" s="24"/>
      <c r="E4" s="24"/>
      <c r="F4" s="24"/>
      <c r="G4" s="24"/>
    </row>
    <row r="5" spans="1:7" ht="39.950000000000003" customHeight="1">
      <c r="A5" s="24"/>
      <c r="B5" s="24"/>
      <c r="C5" s="24"/>
      <c r="D5" s="24"/>
      <c r="E5" s="24"/>
      <c r="F5" s="24"/>
      <c r="G5" s="24"/>
    </row>
    <row r="6" spans="1:7" ht="39.950000000000003" customHeight="1">
      <c r="A6" s="24"/>
      <c r="B6" s="24"/>
      <c r="C6" s="24"/>
      <c r="D6" s="24"/>
      <c r="E6" s="24"/>
      <c r="F6" s="24"/>
      <c r="G6" s="24"/>
    </row>
    <row r="7" spans="1:7" ht="39.950000000000003" customHeight="1">
      <c r="A7" s="24"/>
      <c r="B7" s="24"/>
      <c r="C7" s="24"/>
      <c r="D7" s="24"/>
      <c r="E7" s="24"/>
      <c r="F7" s="24"/>
      <c r="G7" s="24"/>
    </row>
    <row r="8" spans="1:7" ht="39.950000000000003" customHeight="1">
      <c r="A8" s="24"/>
      <c r="B8" s="24"/>
      <c r="C8" s="24"/>
      <c r="D8" s="24"/>
      <c r="E8" s="24"/>
      <c r="F8" s="24"/>
      <c r="G8" s="24"/>
    </row>
    <row r="9" spans="1:7" ht="39.950000000000003" customHeight="1">
      <c r="A9" s="24"/>
      <c r="B9" s="24"/>
      <c r="C9" s="24"/>
      <c r="D9" s="24"/>
      <c r="E9" s="24"/>
      <c r="F9" s="24"/>
      <c r="G9" s="24"/>
    </row>
    <row r="10" spans="1:7" ht="39.950000000000003" customHeight="1">
      <c r="A10" s="24"/>
      <c r="B10" s="24"/>
      <c r="C10" s="24"/>
      <c r="D10" s="24"/>
      <c r="E10" s="24"/>
      <c r="F10" s="24"/>
      <c r="G10" s="24"/>
    </row>
    <row r="11" spans="1:7" ht="39.950000000000003" customHeight="1">
      <c r="A11" s="24"/>
      <c r="B11" s="24"/>
      <c r="C11" s="24"/>
      <c r="D11" s="24"/>
      <c r="E11" s="24"/>
      <c r="F11" s="24"/>
      <c r="G11" s="24"/>
    </row>
    <row r="12" spans="1:7" ht="39.950000000000003" customHeight="1">
      <c r="A12" s="24"/>
      <c r="B12" s="24"/>
      <c r="C12" s="24"/>
      <c r="D12" s="24"/>
      <c r="E12" s="24"/>
      <c r="F12" s="24"/>
      <c r="G12" s="24"/>
    </row>
    <row r="13" spans="1:7" ht="39.950000000000003" customHeight="1">
      <c r="A13" s="24"/>
      <c r="B13" s="24"/>
      <c r="C13" s="24"/>
      <c r="D13" s="24"/>
      <c r="E13" s="24"/>
      <c r="F13" s="24"/>
      <c r="G13" s="24"/>
    </row>
    <row r="14" spans="1:7" ht="39.950000000000003" customHeight="1">
      <c r="A14" s="24"/>
      <c r="B14" s="24"/>
      <c r="C14" s="24"/>
      <c r="D14" s="24"/>
      <c r="E14" s="24"/>
      <c r="F14" s="24"/>
      <c r="G14" s="24"/>
    </row>
    <row r="15" spans="1:7" ht="39.950000000000003" customHeight="1">
      <c r="A15" s="24"/>
      <c r="B15" s="24"/>
      <c r="C15" s="24"/>
      <c r="D15" s="24"/>
      <c r="E15" s="24"/>
      <c r="F15" s="24"/>
      <c r="G15" s="24"/>
    </row>
    <row r="16" spans="1:7" ht="39.950000000000003" customHeight="1">
      <c r="A16" s="24"/>
      <c r="B16" s="24"/>
      <c r="C16" s="24"/>
      <c r="D16" s="24"/>
      <c r="E16" s="24"/>
      <c r="F16" s="24"/>
      <c r="G16" s="24"/>
    </row>
    <row r="17" spans="1:7" ht="39.950000000000003" customHeight="1">
      <c r="A17" s="24"/>
      <c r="B17" s="24"/>
      <c r="C17" s="24"/>
      <c r="D17" s="24"/>
      <c r="E17" s="24"/>
      <c r="F17" s="24"/>
      <c r="G17" s="24"/>
    </row>
    <row r="18" spans="1:7" ht="39.950000000000003" customHeight="1">
      <c r="A18" s="24"/>
      <c r="B18" s="24"/>
      <c r="C18" s="24"/>
      <c r="D18" s="24"/>
      <c r="E18" s="24"/>
      <c r="F18" s="24"/>
      <c r="G18" s="24"/>
    </row>
    <row r="19" spans="1:7" ht="39.950000000000003" customHeight="1">
      <c r="A19" s="24"/>
      <c r="B19" s="24"/>
      <c r="C19" s="24"/>
      <c r="D19" s="24"/>
      <c r="E19" s="24"/>
      <c r="F19" s="24"/>
      <c r="G19" s="24"/>
    </row>
    <row r="20" spans="1:7" ht="39.950000000000003" customHeight="1"/>
    <row r="21" spans="1:7" ht="39.950000000000003" customHeight="1"/>
    <row r="22" spans="1:7" ht="39.950000000000003" customHeight="1"/>
    <row r="23" spans="1:7" ht="39.950000000000003" customHeight="1"/>
    <row r="24" spans="1:7" ht="39.950000000000003" customHeight="1"/>
    <row r="25" spans="1:7" ht="39.950000000000003" customHeight="1"/>
    <row r="26" spans="1:7" ht="30" customHeight="1"/>
    <row r="27" spans="1:7" ht="30" customHeight="1"/>
    <row r="28" spans="1:7" ht="30" customHeight="1"/>
    <row r="29" spans="1:7" ht="30" customHeight="1"/>
    <row r="30" spans="1:7" ht="30" customHeight="1"/>
    <row r="31" spans="1:7" ht="30" customHeight="1"/>
    <row r="32" spans="1:7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</sheetData>
  <pageMargins left="0.196850393700787" right="0.196850393700787" top="0.74803149606299202" bottom="0.74803149606299202" header="0.31496062992126" footer="0.3149606299212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68"/>
  <sheetViews>
    <sheetView workbookViewId="0">
      <selection activeCell="C7" sqref="C7"/>
    </sheetView>
  </sheetViews>
  <sheetFormatPr defaultColWidth="9" defaultRowHeight="15"/>
  <cols>
    <col min="1" max="1" width="12.7109375" customWidth="1"/>
    <col min="2" max="2" width="14.28515625" customWidth="1"/>
    <col min="3" max="3" width="41.7109375" style="131" customWidth="1"/>
    <col min="4" max="5" width="11.42578125" style="247" customWidth="1"/>
    <col min="6" max="6" width="10.5703125" style="21" customWidth="1"/>
    <col min="7" max="7" width="10.7109375" style="137" customWidth="1"/>
    <col min="8" max="8" width="7.7109375" style="21" customWidth="1"/>
    <col min="9" max="9" width="9" style="21" customWidth="1"/>
    <col min="10" max="10" width="9.28515625" style="21" customWidth="1"/>
    <col min="11" max="11" width="8.85546875" style="21" customWidth="1"/>
    <col min="12" max="14" width="7.85546875" style="21" customWidth="1"/>
    <col min="15" max="15" width="10" style="21" customWidth="1"/>
    <col min="16" max="16" width="12.7109375" style="21" customWidth="1"/>
    <col min="17" max="17" width="22.42578125" customWidth="1"/>
    <col min="18" max="18" width="12.42578125" customWidth="1"/>
  </cols>
  <sheetData>
    <row r="1" spans="1:18">
      <c r="A1" s="23" t="s">
        <v>383</v>
      </c>
      <c r="H1" s="126"/>
      <c r="I1" s="126"/>
      <c r="J1" s="126"/>
      <c r="K1" s="117"/>
      <c r="L1" s="117"/>
      <c r="M1" s="117"/>
      <c r="N1" s="117"/>
    </row>
    <row r="2" spans="1:18">
      <c r="A2" s="127"/>
      <c r="H2" s="126"/>
      <c r="I2" s="126"/>
      <c r="J2" s="126"/>
      <c r="K2" s="117"/>
      <c r="L2" s="117"/>
      <c r="M2" s="117"/>
      <c r="N2" s="117"/>
    </row>
    <row r="3" spans="1:18" ht="75">
      <c r="A3" s="134" t="s">
        <v>249</v>
      </c>
      <c r="B3" s="134"/>
      <c r="C3" s="132" t="s">
        <v>248</v>
      </c>
      <c r="D3" s="130" t="s">
        <v>397</v>
      </c>
      <c r="E3" s="138" t="s">
        <v>398</v>
      </c>
      <c r="F3" s="130" t="s">
        <v>250</v>
      </c>
      <c r="G3" s="138" t="s">
        <v>251</v>
      </c>
      <c r="H3" s="86"/>
      <c r="I3" s="86"/>
      <c r="J3" s="86"/>
      <c r="K3" s="86"/>
      <c r="L3" s="86"/>
      <c r="M3" s="86"/>
      <c r="N3" s="86"/>
      <c r="O3" s="86"/>
      <c r="P3" s="86"/>
      <c r="Q3" s="87"/>
      <c r="R3" s="87"/>
    </row>
    <row r="4" spans="1:18">
      <c r="A4" s="135"/>
      <c r="B4" s="291"/>
      <c r="C4" s="289"/>
      <c r="D4" s="248"/>
      <c r="E4" s="276"/>
      <c r="F4" s="25"/>
      <c r="G4" s="139"/>
      <c r="N4" s="21">
        <v>78</v>
      </c>
      <c r="Q4" s="88"/>
      <c r="R4" s="88"/>
    </row>
    <row r="5" spans="1:18">
      <c r="A5" s="135"/>
      <c r="B5" s="291"/>
      <c r="C5" s="290"/>
      <c r="D5" s="248"/>
      <c r="E5" s="276"/>
      <c r="F5" s="25"/>
      <c r="G5" s="139"/>
      <c r="Q5" s="88"/>
      <c r="R5" s="88"/>
    </row>
    <row r="6" spans="1:18">
      <c r="A6" s="135"/>
      <c r="B6" s="291"/>
      <c r="C6" s="275"/>
      <c r="D6" s="248"/>
      <c r="E6" s="276"/>
      <c r="F6" s="25"/>
      <c r="G6" s="139"/>
      <c r="Q6" s="88"/>
      <c r="R6" s="88"/>
    </row>
    <row r="7" spans="1:18">
      <c r="A7" s="135"/>
      <c r="B7" s="291"/>
      <c r="C7" s="275"/>
      <c r="D7" s="248"/>
      <c r="E7" s="276"/>
      <c r="F7" s="25"/>
      <c r="G7" s="139"/>
      <c r="Q7" s="88"/>
      <c r="R7" s="88"/>
    </row>
    <row r="8" spans="1:18">
      <c r="A8" s="135"/>
      <c r="B8" s="291"/>
      <c r="C8" s="275"/>
      <c r="D8" s="248"/>
      <c r="E8" s="276"/>
      <c r="F8" s="25"/>
      <c r="G8" s="139"/>
      <c r="H8" s="126"/>
      <c r="N8" s="21">
        <v>40</v>
      </c>
      <c r="Q8" s="88"/>
      <c r="R8" s="88"/>
    </row>
    <row r="9" spans="1:18">
      <c r="A9" s="135"/>
      <c r="B9" s="291"/>
      <c r="C9" s="275"/>
      <c r="D9" s="248"/>
      <c r="E9" s="276"/>
      <c r="F9" s="25"/>
      <c r="G9" s="139"/>
      <c r="N9" s="21">
        <v>39</v>
      </c>
      <c r="Q9" s="88"/>
      <c r="R9" s="88"/>
    </row>
    <row r="10" spans="1:18">
      <c r="A10" s="135"/>
      <c r="B10" s="291"/>
      <c r="C10" s="275"/>
      <c r="D10" s="248"/>
      <c r="E10" s="276"/>
      <c r="F10" s="25"/>
      <c r="G10" s="139"/>
      <c r="Q10" s="88"/>
      <c r="R10" s="88"/>
    </row>
    <row r="11" spans="1:18">
      <c r="A11" s="135"/>
      <c r="B11" s="291"/>
      <c r="C11" s="289"/>
      <c r="D11" s="248"/>
      <c r="E11" s="276"/>
      <c r="F11" s="246"/>
      <c r="G11" s="139"/>
      <c r="H11" s="126"/>
      <c r="N11" s="21">
        <v>95</v>
      </c>
      <c r="Q11" s="88"/>
      <c r="R11" s="88"/>
    </row>
    <row r="12" spans="1:18">
      <c r="A12" s="135"/>
      <c r="B12" s="291"/>
      <c r="C12" s="275"/>
      <c r="D12" s="248"/>
      <c r="E12" s="276"/>
      <c r="F12" s="25"/>
      <c r="G12" s="139"/>
      <c r="H12" s="126"/>
      <c r="N12" s="21">
        <v>71</v>
      </c>
      <c r="Q12" s="88"/>
      <c r="R12" s="88"/>
    </row>
    <row r="13" spans="1:18">
      <c r="A13" s="135"/>
      <c r="B13" s="291"/>
      <c r="C13" s="275"/>
      <c r="D13" s="248"/>
      <c r="E13" s="276"/>
      <c r="F13" s="25"/>
      <c r="G13" s="139"/>
      <c r="N13" s="21">
        <v>9</v>
      </c>
      <c r="Q13" s="88"/>
      <c r="R13" s="88"/>
    </row>
    <row r="14" spans="1:18">
      <c r="A14" s="135"/>
      <c r="B14" s="291"/>
      <c r="C14" s="275"/>
      <c r="D14" s="248"/>
      <c r="E14" s="276"/>
      <c r="F14" s="25"/>
      <c r="G14" s="139"/>
      <c r="Q14" s="88"/>
      <c r="R14" s="88"/>
    </row>
    <row r="15" spans="1:18">
      <c r="A15" s="135"/>
      <c r="B15" s="291"/>
      <c r="C15" s="275"/>
      <c r="D15" s="248"/>
      <c r="E15" s="276"/>
      <c r="F15" s="25"/>
      <c r="G15" s="139"/>
      <c r="Q15" s="88"/>
      <c r="R15" s="88"/>
    </row>
    <row r="16" spans="1:18">
      <c r="A16" s="135"/>
      <c r="B16" s="291"/>
      <c r="C16" s="275"/>
      <c r="D16" s="248"/>
      <c r="E16" s="276"/>
      <c r="F16" s="25"/>
      <c r="G16" s="139"/>
      <c r="Q16" s="88"/>
      <c r="R16" s="88"/>
    </row>
    <row r="17" spans="1:18">
      <c r="A17" s="135"/>
      <c r="B17" s="291"/>
      <c r="C17" s="275"/>
      <c r="D17" s="248"/>
      <c r="E17" s="276"/>
      <c r="F17" s="25"/>
      <c r="G17" s="139"/>
      <c r="Q17" s="88"/>
      <c r="R17" s="88"/>
    </row>
    <row r="18" spans="1:18">
      <c r="A18" s="135"/>
      <c r="B18" s="291"/>
      <c r="C18" s="275"/>
      <c r="D18" s="248"/>
      <c r="E18" s="276"/>
      <c r="F18" s="25"/>
      <c r="G18" s="139"/>
      <c r="Q18" s="88"/>
      <c r="R18" s="88"/>
    </row>
    <row r="19" spans="1:18">
      <c r="A19" s="135"/>
      <c r="B19" s="291"/>
      <c r="C19" s="275"/>
      <c r="D19" s="248"/>
      <c r="E19" s="276"/>
      <c r="F19" s="25"/>
      <c r="G19" s="139"/>
      <c r="Q19" s="88"/>
      <c r="R19" s="88"/>
    </row>
    <row r="20" spans="1:18">
      <c r="A20" s="135"/>
      <c r="B20" s="291"/>
      <c r="C20" s="275"/>
      <c r="D20" s="248"/>
      <c r="E20" s="276"/>
      <c r="F20" s="25"/>
      <c r="G20" s="139"/>
      <c r="Q20" s="88"/>
      <c r="R20" s="88"/>
    </row>
    <row r="21" spans="1:18">
      <c r="A21" s="135"/>
      <c r="B21" s="291"/>
      <c r="C21" s="275"/>
      <c r="D21" s="248"/>
      <c r="E21" s="276"/>
      <c r="F21" s="25"/>
      <c r="G21" s="139"/>
    </row>
    <row r="22" spans="1:18">
      <c r="A22" s="135"/>
      <c r="B22" s="291"/>
      <c r="C22" s="275"/>
      <c r="D22" s="248"/>
      <c r="E22" s="276"/>
      <c r="F22" s="25"/>
      <c r="G22" s="139"/>
    </row>
    <row r="23" spans="1:18">
      <c r="A23" s="135"/>
      <c r="B23" s="291"/>
      <c r="C23" s="275"/>
      <c r="D23" s="248"/>
      <c r="E23" s="276"/>
      <c r="F23" s="25"/>
      <c r="G23" s="139"/>
    </row>
    <row r="24" spans="1:18">
      <c r="A24" s="135"/>
      <c r="B24" s="291"/>
      <c r="C24" s="275"/>
      <c r="D24" s="248"/>
      <c r="E24" s="138"/>
      <c r="F24" s="25"/>
      <c r="G24" s="139"/>
    </row>
    <row r="25" spans="1:18">
      <c r="A25" s="135"/>
      <c r="B25" s="291"/>
      <c r="C25" s="275"/>
      <c r="D25" s="248"/>
      <c r="E25" s="249"/>
      <c r="F25" s="25"/>
      <c r="G25" s="139"/>
    </row>
    <row r="26" spans="1:18">
      <c r="A26" s="135"/>
      <c r="B26" s="291"/>
      <c r="C26" s="275"/>
      <c r="D26" s="248"/>
      <c r="E26" s="249"/>
      <c r="F26" s="25"/>
      <c r="G26" s="139"/>
    </row>
    <row r="27" spans="1:18">
      <c r="A27" s="135"/>
      <c r="B27" s="291"/>
      <c r="C27" s="275"/>
      <c r="D27" s="248"/>
      <c r="E27" s="250"/>
      <c r="F27" s="25"/>
      <c r="G27" s="139"/>
    </row>
    <row r="28" spans="1:18">
      <c r="A28" s="135"/>
      <c r="B28" s="291"/>
      <c r="C28" s="275"/>
      <c r="D28" s="248"/>
      <c r="E28" s="250"/>
      <c r="F28" s="25"/>
      <c r="G28" s="139"/>
    </row>
    <row r="29" spans="1:18">
      <c r="A29" s="135"/>
      <c r="B29" s="291"/>
      <c r="C29" s="275"/>
      <c r="D29" s="248"/>
      <c r="E29" s="250"/>
      <c r="F29" s="25"/>
      <c r="G29" s="139"/>
    </row>
    <row r="30" spans="1:18">
      <c r="A30" s="135"/>
      <c r="B30" s="291"/>
      <c r="C30" s="275"/>
      <c r="D30" s="248"/>
      <c r="E30" s="250"/>
      <c r="F30" s="25"/>
      <c r="G30" s="139"/>
    </row>
    <row r="31" spans="1:18">
      <c r="A31" s="135"/>
      <c r="B31" s="291"/>
      <c r="C31" s="275"/>
      <c r="D31" s="248"/>
      <c r="E31" s="250"/>
      <c r="F31" s="25"/>
      <c r="G31" s="139"/>
    </row>
    <row r="32" spans="1:18">
      <c r="A32" s="135"/>
      <c r="B32" s="291"/>
      <c r="C32" s="275"/>
      <c r="D32" s="248"/>
      <c r="E32" s="250"/>
      <c r="F32" s="25"/>
      <c r="G32" s="139"/>
    </row>
    <row r="33" spans="1:7">
      <c r="A33" s="135"/>
      <c r="B33" s="291"/>
      <c r="C33" s="275"/>
      <c r="D33" s="248"/>
      <c r="E33" s="250"/>
      <c r="F33" s="25"/>
      <c r="G33" s="139"/>
    </row>
    <row r="34" spans="1:7">
      <c r="A34" s="135"/>
      <c r="B34" s="291"/>
      <c r="C34" s="275"/>
      <c r="D34" s="248"/>
      <c r="E34" s="130"/>
      <c r="F34" s="26"/>
      <c r="G34" s="139"/>
    </row>
    <row r="35" spans="1:7">
      <c r="A35" s="135"/>
      <c r="B35" s="291"/>
      <c r="C35" s="275"/>
      <c r="D35" s="248"/>
      <c r="E35" s="251"/>
      <c r="F35" s="25"/>
      <c r="G35" s="139"/>
    </row>
    <row r="36" spans="1:7">
      <c r="A36" s="135"/>
      <c r="B36" s="291"/>
      <c r="C36" s="275"/>
      <c r="D36" s="248"/>
      <c r="E36" s="251"/>
      <c r="F36" s="25"/>
      <c r="G36" s="139"/>
    </row>
    <row r="37" spans="1:7">
      <c r="A37" s="135"/>
      <c r="B37" s="291"/>
      <c r="C37" s="275"/>
      <c r="D37" s="248"/>
      <c r="E37" s="251"/>
      <c r="F37" s="25"/>
      <c r="G37" s="139"/>
    </row>
    <row r="38" spans="1:7">
      <c r="A38" s="135"/>
      <c r="B38" s="291"/>
      <c r="C38" s="275"/>
      <c r="D38" s="248"/>
      <c r="E38" s="251"/>
      <c r="F38" s="25"/>
      <c r="G38" s="139"/>
    </row>
    <row r="39" spans="1:7">
      <c r="A39" s="135"/>
      <c r="B39" s="291"/>
      <c r="C39" s="275"/>
      <c r="D39" s="248"/>
      <c r="E39" s="251"/>
      <c r="F39" s="25"/>
      <c r="G39" s="139"/>
    </row>
    <row r="40" spans="1:7">
      <c r="A40" s="135"/>
      <c r="B40" s="291"/>
      <c r="C40" s="275"/>
      <c r="D40" s="248"/>
      <c r="E40" s="251"/>
      <c r="F40" s="25"/>
      <c r="G40" s="139"/>
    </row>
    <row r="41" spans="1:7">
      <c r="A41" s="135"/>
      <c r="B41" s="291"/>
      <c r="C41" s="275"/>
      <c r="D41" s="248"/>
      <c r="E41" s="251"/>
      <c r="F41" s="25"/>
      <c r="G41" s="139"/>
    </row>
    <row r="42" spans="1:7">
      <c r="A42" s="135"/>
      <c r="B42" s="291"/>
      <c r="C42" s="275"/>
      <c r="D42" s="248"/>
      <c r="E42" s="250"/>
      <c r="F42" s="25"/>
      <c r="G42" s="139"/>
    </row>
    <row r="43" spans="1:7">
      <c r="A43" s="135"/>
      <c r="B43" s="291"/>
      <c r="C43" s="275"/>
      <c r="D43" s="248"/>
      <c r="E43" s="250"/>
      <c r="F43" s="25"/>
      <c r="G43" s="139"/>
    </row>
    <row r="44" spans="1:7">
      <c r="A44" s="135"/>
      <c r="B44" s="291"/>
      <c r="C44" s="275"/>
      <c r="D44" s="248"/>
      <c r="E44" s="250"/>
      <c r="F44" s="25"/>
      <c r="G44" s="139"/>
    </row>
    <row r="45" spans="1:7">
      <c r="A45" s="135"/>
      <c r="B45" s="291"/>
      <c r="C45" s="275"/>
      <c r="D45" s="248"/>
      <c r="E45" s="250"/>
      <c r="F45" s="25"/>
      <c r="G45" s="139"/>
    </row>
    <row r="46" spans="1:7">
      <c r="A46" s="135"/>
      <c r="B46" s="291"/>
      <c r="C46" s="275"/>
      <c r="D46" s="248"/>
      <c r="E46" s="250"/>
      <c r="F46" s="25"/>
      <c r="G46" s="139"/>
    </row>
    <row r="47" spans="1:7">
      <c r="A47" s="135"/>
      <c r="B47" s="291"/>
      <c r="C47" s="275"/>
      <c r="D47" s="248"/>
      <c r="E47" s="250"/>
      <c r="F47" s="25"/>
      <c r="G47" s="139"/>
    </row>
    <row r="48" spans="1:7">
      <c r="A48" s="135"/>
      <c r="B48" s="291"/>
      <c r="C48" s="275"/>
      <c r="D48" s="248"/>
      <c r="E48" s="250"/>
      <c r="F48" s="25"/>
      <c r="G48" s="139"/>
    </row>
    <row r="49" spans="1:7">
      <c r="A49" s="135"/>
      <c r="B49" s="291"/>
      <c r="C49" s="275"/>
      <c r="D49" s="248"/>
      <c r="E49" s="250"/>
      <c r="F49" s="25"/>
      <c r="G49" s="139"/>
    </row>
    <row r="50" spans="1:7">
      <c r="A50" s="135"/>
      <c r="B50" s="291"/>
      <c r="C50" s="275"/>
      <c r="D50" s="248"/>
      <c r="E50" s="250"/>
      <c r="F50" s="25"/>
      <c r="G50" s="139"/>
    </row>
    <row r="51" spans="1:7">
      <c r="A51" s="135"/>
      <c r="B51" s="291"/>
      <c r="C51" s="275"/>
      <c r="D51" s="248"/>
      <c r="E51" s="250"/>
      <c r="F51" s="25"/>
      <c r="G51" s="139"/>
    </row>
    <row r="52" spans="1:7">
      <c r="A52" s="135"/>
      <c r="B52" s="291"/>
      <c r="C52" s="275"/>
      <c r="D52" s="248"/>
      <c r="E52" s="250"/>
      <c r="F52" s="25"/>
      <c r="G52" s="139"/>
    </row>
    <row r="53" spans="1:7">
      <c r="A53" s="135"/>
      <c r="B53" s="291"/>
      <c r="C53" s="275"/>
      <c r="D53" s="248"/>
      <c r="E53" s="250"/>
      <c r="F53" s="25"/>
      <c r="G53" s="139"/>
    </row>
    <row r="54" spans="1:7">
      <c r="A54" s="135"/>
      <c r="B54" s="291"/>
      <c r="C54" s="275"/>
      <c r="D54" s="248"/>
      <c r="E54" s="250"/>
      <c r="F54" s="25"/>
      <c r="G54" s="139"/>
    </row>
    <row r="55" spans="1:7">
      <c r="A55" s="135"/>
      <c r="B55" s="291"/>
      <c r="C55" s="275"/>
      <c r="D55" s="248"/>
      <c r="E55" s="250"/>
      <c r="F55" s="25"/>
      <c r="G55" s="139"/>
    </row>
    <row r="56" spans="1:7">
      <c r="A56" s="135"/>
      <c r="B56" s="291"/>
      <c r="C56" s="275"/>
      <c r="D56" s="248"/>
      <c r="E56" s="250"/>
      <c r="F56" s="25"/>
      <c r="G56" s="139"/>
    </row>
    <row r="57" spans="1:7">
      <c r="A57" s="135"/>
      <c r="B57" s="291"/>
      <c r="C57" s="275"/>
      <c r="D57" s="248"/>
      <c r="E57" s="250"/>
      <c r="F57" s="25"/>
      <c r="G57" s="139"/>
    </row>
    <row r="58" spans="1:7">
      <c r="A58" s="135"/>
      <c r="B58" s="291"/>
      <c r="C58" s="275"/>
      <c r="D58" s="248"/>
      <c r="E58" s="250"/>
      <c r="F58" s="25"/>
      <c r="G58" s="139"/>
    </row>
    <row r="59" spans="1:7">
      <c r="A59" s="135"/>
      <c r="B59" s="291"/>
      <c r="C59" s="275"/>
      <c r="D59" s="248"/>
      <c r="E59" s="250"/>
      <c r="F59" s="25"/>
      <c r="G59" s="139"/>
    </row>
    <row r="60" spans="1:7">
      <c r="A60" s="135"/>
      <c r="B60" s="291"/>
      <c r="C60" s="289"/>
      <c r="D60" s="248"/>
      <c r="E60" s="250"/>
      <c r="F60" s="25"/>
      <c r="G60" s="139"/>
    </row>
    <row r="61" spans="1:7">
      <c r="A61" s="135"/>
      <c r="B61" s="291"/>
      <c r="C61" s="133"/>
      <c r="D61" s="248"/>
      <c r="E61" s="250"/>
      <c r="F61" s="25"/>
      <c r="G61" s="139"/>
    </row>
    <row r="62" spans="1:7">
      <c r="A62" s="135"/>
      <c r="B62" s="291"/>
      <c r="C62" s="133"/>
      <c r="D62" s="248"/>
      <c r="E62" s="250"/>
      <c r="F62" s="25"/>
      <c r="G62" s="139"/>
    </row>
    <row r="63" spans="1:7">
      <c r="A63" s="135"/>
      <c r="B63" s="291"/>
      <c r="C63" s="133"/>
      <c r="D63" s="248"/>
      <c r="E63" s="250"/>
      <c r="F63" s="25"/>
      <c r="G63" s="139"/>
    </row>
    <row r="64" spans="1:7">
      <c r="A64" s="135"/>
      <c r="B64" s="291"/>
      <c r="C64" s="133"/>
      <c r="D64" s="248"/>
      <c r="E64" s="250"/>
      <c r="F64" s="25"/>
      <c r="G64" s="139"/>
    </row>
    <row r="65" spans="1:7">
      <c r="A65" s="135"/>
      <c r="B65" s="291"/>
      <c r="C65" s="133"/>
      <c r="D65" s="248"/>
      <c r="E65" s="250"/>
      <c r="F65" s="25"/>
      <c r="G65" s="139"/>
    </row>
    <row r="66" spans="1:7">
      <c r="A66" s="135"/>
      <c r="B66" s="291"/>
      <c r="C66" s="133"/>
      <c r="D66" s="248"/>
      <c r="E66" s="250"/>
      <c r="F66" s="25"/>
      <c r="G66" s="139"/>
    </row>
    <row r="67" spans="1:7">
      <c r="A67" s="135"/>
      <c r="B67" s="291"/>
      <c r="C67" s="289"/>
      <c r="D67" s="248"/>
      <c r="E67" s="250"/>
      <c r="F67" s="25"/>
      <c r="G67" s="139"/>
    </row>
    <row r="68" spans="1:7">
      <c r="A68" s="135"/>
      <c r="B68" s="136"/>
      <c r="C68" s="133"/>
      <c r="D68" s="250"/>
      <c r="E68" s="250"/>
      <c r="F68" s="25"/>
      <c r="G68" s="139"/>
    </row>
    <row r="69" spans="1:7">
      <c r="A69" s="135"/>
      <c r="B69" s="136"/>
      <c r="C69" s="133"/>
      <c r="D69" s="250"/>
      <c r="E69" s="250"/>
      <c r="F69" s="25"/>
      <c r="G69" s="139"/>
    </row>
    <row r="70" spans="1:7">
      <c r="A70" s="135"/>
      <c r="B70" s="136"/>
      <c r="C70" s="133"/>
      <c r="D70" s="250"/>
      <c r="E70" s="250"/>
      <c r="F70" s="25"/>
      <c r="G70" s="139"/>
    </row>
    <row r="71" spans="1:7">
      <c r="A71" s="135"/>
      <c r="B71" s="136"/>
      <c r="C71" s="133"/>
      <c r="D71" s="250"/>
      <c r="E71" s="250"/>
      <c r="F71" s="25"/>
      <c r="G71" s="139"/>
    </row>
    <row r="72" spans="1:7">
      <c r="A72" s="135"/>
      <c r="B72" s="136"/>
      <c r="C72" s="133"/>
      <c r="D72" s="250"/>
      <c r="E72" s="250"/>
      <c r="F72" s="25"/>
      <c r="G72" s="139"/>
    </row>
    <row r="73" spans="1:7">
      <c r="A73" s="135"/>
      <c r="B73" s="136"/>
      <c r="C73" s="133"/>
      <c r="D73" s="250"/>
      <c r="E73" s="250"/>
      <c r="F73" s="25"/>
      <c r="G73" s="139"/>
    </row>
    <row r="74" spans="1:7">
      <c r="A74" s="135"/>
      <c r="B74" s="136"/>
      <c r="C74" s="133"/>
      <c r="D74" s="250"/>
      <c r="E74" s="250"/>
      <c r="F74" s="25"/>
      <c r="G74" s="139"/>
    </row>
    <row r="75" spans="1:7">
      <c r="A75" s="135"/>
      <c r="B75" s="136"/>
      <c r="C75" s="133"/>
      <c r="D75" s="250"/>
      <c r="E75" s="250"/>
      <c r="F75" s="25"/>
      <c r="G75" s="139"/>
    </row>
    <row r="76" spans="1:7">
      <c r="A76" s="135"/>
      <c r="B76" s="136"/>
      <c r="C76" s="133"/>
      <c r="D76" s="250"/>
      <c r="E76" s="250"/>
      <c r="F76" s="25"/>
      <c r="G76" s="139"/>
    </row>
    <row r="77" spans="1:7">
      <c r="A77" s="135"/>
      <c r="B77" s="136"/>
      <c r="C77" s="133"/>
      <c r="D77" s="250"/>
      <c r="E77" s="250"/>
      <c r="F77" s="25"/>
      <c r="G77" s="139"/>
    </row>
    <row r="78" spans="1:7">
      <c r="A78" s="135"/>
      <c r="B78" s="136"/>
      <c r="C78" s="133"/>
      <c r="D78" s="250"/>
      <c r="E78" s="250"/>
      <c r="F78" s="25"/>
      <c r="G78" s="139"/>
    </row>
    <row r="79" spans="1:7">
      <c r="A79" s="135"/>
      <c r="B79" s="136"/>
      <c r="C79" s="133"/>
      <c r="D79" s="250"/>
      <c r="E79" s="250"/>
      <c r="F79" s="25"/>
      <c r="G79" s="139"/>
    </row>
    <row r="80" spans="1:7">
      <c r="A80" s="135"/>
      <c r="B80" s="136"/>
      <c r="C80" s="133"/>
      <c r="D80" s="250"/>
      <c r="E80" s="250"/>
      <c r="F80" s="25"/>
      <c r="G80" s="139"/>
    </row>
    <row r="81" spans="1:7">
      <c r="A81" s="135"/>
      <c r="B81" s="136"/>
      <c r="C81" s="133"/>
      <c r="D81" s="250"/>
      <c r="E81" s="250"/>
      <c r="F81" s="25"/>
      <c r="G81" s="139"/>
    </row>
    <row r="82" spans="1:7">
      <c r="A82" s="135"/>
      <c r="B82" s="136"/>
      <c r="C82" s="133"/>
      <c r="D82" s="250"/>
      <c r="E82" s="250"/>
      <c r="F82" s="25"/>
      <c r="G82" s="139"/>
    </row>
    <row r="83" spans="1:7">
      <c r="A83" s="135"/>
      <c r="B83" s="136"/>
      <c r="C83" s="133"/>
      <c r="D83" s="250"/>
      <c r="E83" s="250"/>
      <c r="F83" s="25"/>
      <c r="G83" s="139"/>
    </row>
    <row r="84" spans="1:7">
      <c r="A84" s="135"/>
      <c r="B84" s="136"/>
      <c r="C84" s="133"/>
      <c r="D84" s="250"/>
      <c r="E84" s="250"/>
      <c r="F84" s="25"/>
      <c r="G84" s="139"/>
    </row>
    <row r="85" spans="1:7">
      <c r="A85" s="135"/>
      <c r="B85" s="136"/>
      <c r="C85" s="133"/>
      <c r="D85" s="250"/>
      <c r="E85" s="250"/>
      <c r="F85" s="25"/>
      <c r="G85" s="139"/>
    </row>
    <row r="86" spans="1:7">
      <c r="A86" s="135"/>
      <c r="B86" s="136"/>
      <c r="C86" s="133"/>
      <c r="D86" s="250"/>
      <c r="E86" s="250"/>
      <c r="F86" s="25"/>
      <c r="G86" s="139"/>
    </row>
    <row r="87" spans="1:7">
      <c r="A87" s="135"/>
      <c r="B87" s="136"/>
      <c r="C87" s="133"/>
      <c r="D87" s="250"/>
      <c r="E87" s="250"/>
      <c r="F87" s="25"/>
      <c r="G87" s="139"/>
    </row>
    <row r="88" spans="1:7">
      <c r="A88" s="135"/>
      <c r="B88" s="136"/>
      <c r="C88" s="133"/>
      <c r="D88" s="250"/>
      <c r="E88" s="250"/>
      <c r="F88" s="25"/>
      <c r="G88" s="139"/>
    </row>
    <row r="89" spans="1:7">
      <c r="A89" s="135"/>
      <c r="B89" s="136"/>
      <c r="C89" s="133"/>
      <c r="D89" s="250"/>
      <c r="E89" s="250"/>
      <c r="F89" s="25"/>
      <c r="G89" s="139"/>
    </row>
    <row r="90" spans="1:7">
      <c r="A90" s="135"/>
      <c r="B90" s="136"/>
      <c r="C90" s="133"/>
      <c r="D90" s="250"/>
      <c r="E90" s="250"/>
      <c r="F90" s="25"/>
      <c r="G90" s="139"/>
    </row>
    <row r="91" spans="1:7">
      <c r="A91" s="135"/>
      <c r="B91" s="136"/>
      <c r="C91" s="133"/>
      <c r="D91" s="250"/>
      <c r="E91" s="250"/>
      <c r="F91" s="25"/>
      <c r="G91" s="139"/>
    </row>
    <row r="92" spans="1:7">
      <c r="A92" s="135"/>
      <c r="B92" s="136"/>
      <c r="C92" s="133"/>
      <c r="D92" s="250"/>
      <c r="E92" s="250"/>
      <c r="F92" s="25"/>
      <c r="G92" s="139"/>
    </row>
    <row r="93" spans="1:7">
      <c r="A93" s="135"/>
      <c r="B93" s="136"/>
      <c r="C93" s="133"/>
      <c r="D93" s="250"/>
      <c r="E93" s="250"/>
      <c r="F93" s="25"/>
      <c r="G93" s="139"/>
    </row>
    <row r="94" spans="1:7">
      <c r="A94" s="135"/>
      <c r="B94" s="136"/>
      <c r="C94" s="133"/>
      <c r="D94" s="250"/>
      <c r="E94" s="250"/>
      <c r="F94" s="25"/>
      <c r="G94" s="139"/>
    </row>
    <row r="95" spans="1:7">
      <c r="A95" s="135"/>
      <c r="B95" s="136"/>
      <c r="C95" s="133"/>
      <c r="D95" s="250"/>
      <c r="E95" s="250"/>
      <c r="F95" s="25"/>
      <c r="G95" s="139"/>
    </row>
    <row r="96" spans="1:7">
      <c r="A96" s="135"/>
      <c r="B96" s="136"/>
      <c r="C96" s="133"/>
      <c r="D96" s="250"/>
      <c r="E96" s="250"/>
      <c r="F96" s="25"/>
      <c r="G96" s="139"/>
    </row>
    <row r="97" spans="1:7">
      <c r="A97" s="135"/>
      <c r="B97" s="136"/>
      <c r="C97" s="133"/>
      <c r="D97" s="250"/>
      <c r="E97" s="250"/>
      <c r="F97" s="25"/>
      <c r="G97" s="139"/>
    </row>
    <row r="98" spans="1:7">
      <c r="A98" s="135"/>
      <c r="B98" s="136"/>
      <c r="C98" s="133"/>
      <c r="D98" s="250"/>
      <c r="E98" s="250"/>
      <c r="F98" s="25"/>
      <c r="G98" s="139"/>
    </row>
    <row r="99" spans="1:7">
      <c r="A99" s="135"/>
      <c r="B99" s="136"/>
      <c r="C99" s="133"/>
      <c r="D99" s="250"/>
      <c r="E99" s="250"/>
      <c r="F99" s="25"/>
      <c r="G99" s="139"/>
    </row>
    <row r="100" spans="1:7">
      <c r="A100" s="135"/>
      <c r="B100" s="136"/>
      <c r="C100" s="133"/>
      <c r="D100" s="250"/>
      <c r="E100" s="250"/>
      <c r="F100" s="25"/>
      <c r="G100" s="139"/>
    </row>
    <row r="101" spans="1:7">
      <c r="A101" s="135"/>
      <c r="B101" s="136"/>
      <c r="C101" s="133"/>
      <c r="D101" s="250"/>
      <c r="E101" s="250"/>
      <c r="F101" s="25"/>
      <c r="G101" s="139"/>
    </row>
    <row r="102" spans="1:7">
      <c r="A102" s="135"/>
      <c r="B102" s="136"/>
      <c r="C102" s="133"/>
      <c r="D102" s="250"/>
      <c r="E102" s="250"/>
      <c r="F102" s="25"/>
      <c r="G102" s="139"/>
    </row>
    <row r="103" spans="1:7">
      <c r="A103" s="135"/>
      <c r="B103" s="136"/>
      <c r="C103" s="133"/>
      <c r="D103" s="250"/>
      <c r="E103" s="250"/>
      <c r="F103" s="25"/>
      <c r="G103" s="139"/>
    </row>
    <row r="104" spans="1:7">
      <c r="A104" s="135"/>
      <c r="B104" s="136"/>
      <c r="C104" s="133"/>
      <c r="D104" s="250"/>
      <c r="E104" s="250"/>
      <c r="F104" s="25"/>
      <c r="G104" s="139"/>
    </row>
    <row r="105" spans="1:7">
      <c r="A105" s="135"/>
      <c r="B105" s="136"/>
      <c r="C105" s="133"/>
      <c r="D105" s="250"/>
      <c r="E105" s="250"/>
      <c r="F105" s="25"/>
      <c r="G105" s="139"/>
    </row>
    <row r="106" spans="1:7">
      <c r="A106" s="135"/>
      <c r="B106" s="136"/>
      <c r="C106" s="133"/>
      <c r="D106" s="250"/>
      <c r="E106" s="250"/>
      <c r="F106" s="25"/>
      <c r="G106" s="139"/>
    </row>
    <row r="107" spans="1:7">
      <c r="A107" s="135"/>
      <c r="B107" s="136"/>
      <c r="C107" s="133"/>
      <c r="D107" s="250"/>
      <c r="E107" s="250"/>
      <c r="F107" s="25"/>
      <c r="G107" s="139"/>
    </row>
    <row r="108" spans="1:7">
      <c r="A108" s="135"/>
      <c r="B108" s="136"/>
      <c r="C108" s="133"/>
      <c r="D108" s="250"/>
      <c r="E108" s="250"/>
      <c r="F108" s="25"/>
      <c r="G108" s="139"/>
    </row>
    <row r="109" spans="1:7">
      <c r="A109" s="135"/>
      <c r="B109" s="136"/>
      <c r="C109" s="133"/>
      <c r="D109" s="250"/>
      <c r="E109" s="250"/>
      <c r="F109" s="25"/>
      <c r="G109" s="139"/>
    </row>
    <row r="110" spans="1:7">
      <c r="A110" s="135"/>
      <c r="B110" s="136"/>
      <c r="C110" s="133"/>
      <c r="D110" s="250"/>
      <c r="E110" s="250"/>
      <c r="F110" s="25"/>
      <c r="G110" s="139"/>
    </row>
    <row r="111" spans="1:7">
      <c r="A111" s="135"/>
      <c r="B111" s="136"/>
      <c r="C111" s="133"/>
      <c r="D111" s="250"/>
      <c r="E111" s="250"/>
      <c r="F111" s="25"/>
      <c r="G111" s="139"/>
    </row>
    <row r="112" spans="1:7">
      <c r="A112" s="135"/>
      <c r="B112" s="136"/>
      <c r="C112" s="133"/>
      <c r="D112" s="250"/>
      <c r="E112" s="250"/>
      <c r="F112" s="25"/>
      <c r="G112" s="139"/>
    </row>
    <row r="113" spans="1:7">
      <c r="A113" s="135"/>
      <c r="B113" s="136"/>
      <c r="C113" s="133"/>
      <c r="D113" s="250"/>
      <c r="E113" s="250"/>
      <c r="F113" s="25"/>
      <c r="G113" s="139"/>
    </row>
    <row r="114" spans="1:7">
      <c r="A114" s="135"/>
      <c r="B114" s="136"/>
      <c r="C114" s="133"/>
      <c r="D114" s="250"/>
      <c r="E114" s="250"/>
      <c r="F114" s="25"/>
      <c r="G114" s="139"/>
    </row>
    <row r="115" spans="1:7">
      <c r="A115" s="135"/>
      <c r="B115" s="136"/>
      <c r="C115" s="133"/>
      <c r="D115" s="250"/>
      <c r="E115" s="250"/>
      <c r="F115" s="25"/>
      <c r="G115" s="139"/>
    </row>
    <row r="116" spans="1:7">
      <c r="A116" s="135"/>
      <c r="B116" s="136"/>
      <c r="C116" s="133"/>
      <c r="D116" s="250"/>
      <c r="E116" s="250"/>
      <c r="F116" s="25"/>
      <c r="G116" s="139"/>
    </row>
    <row r="117" spans="1:7">
      <c r="A117" s="135"/>
      <c r="B117" s="136"/>
      <c r="C117" s="133"/>
      <c r="D117" s="250"/>
      <c r="E117" s="250"/>
      <c r="F117" s="25"/>
      <c r="G117" s="139"/>
    </row>
    <row r="118" spans="1:7">
      <c r="A118" s="135"/>
      <c r="B118" s="136"/>
      <c r="C118" s="133"/>
      <c r="D118" s="250"/>
      <c r="E118" s="250"/>
      <c r="F118" s="25"/>
      <c r="G118" s="139"/>
    </row>
    <row r="119" spans="1:7">
      <c r="A119" s="135"/>
      <c r="B119" s="136"/>
      <c r="C119" s="133"/>
      <c r="D119" s="250"/>
      <c r="E119" s="250"/>
      <c r="F119" s="25"/>
      <c r="G119" s="139"/>
    </row>
    <row r="120" spans="1:7">
      <c r="A120" s="135"/>
      <c r="B120" s="136"/>
      <c r="C120" s="133"/>
      <c r="D120" s="250"/>
      <c r="E120" s="250"/>
      <c r="F120" s="25"/>
      <c r="G120" s="139"/>
    </row>
    <row r="121" spans="1:7">
      <c r="A121" s="135"/>
      <c r="B121" s="136"/>
      <c r="C121" s="133"/>
      <c r="D121" s="250"/>
      <c r="E121" s="250"/>
      <c r="F121" s="25"/>
      <c r="G121" s="139"/>
    </row>
    <row r="122" spans="1:7">
      <c r="A122" s="135"/>
      <c r="B122" s="136"/>
      <c r="C122" s="133"/>
      <c r="D122" s="250"/>
      <c r="E122" s="250"/>
      <c r="F122" s="25"/>
      <c r="G122" s="139"/>
    </row>
    <row r="123" spans="1:7">
      <c r="A123" s="135"/>
      <c r="B123" s="136"/>
      <c r="C123" s="133"/>
      <c r="D123" s="250"/>
      <c r="E123" s="250"/>
      <c r="F123" s="25"/>
      <c r="G123" s="139"/>
    </row>
    <row r="124" spans="1:7">
      <c r="A124" s="135"/>
      <c r="B124" s="136"/>
      <c r="C124" s="133"/>
      <c r="D124" s="250"/>
      <c r="E124" s="250"/>
      <c r="F124" s="25"/>
      <c r="G124" s="139"/>
    </row>
    <row r="125" spans="1:7">
      <c r="A125" s="135"/>
      <c r="B125" s="136"/>
      <c r="C125" s="133"/>
      <c r="D125" s="250"/>
      <c r="E125" s="250"/>
      <c r="F125" s="25"/>
      <c r="G125" s="139"/>
    </row>
    <row r="126" spans="1:7">
      <c r="A126" s="135"/>
      <c r="B126" s="136"/>
      <c r="C126" s="133"/>
      <c r="D126" s="250"/>
      <c r="E126" s="250"/>
      <c r="F126" s="25"/>
      <c r="G126" s="139"/>
    </row>
    <row r="127" spans="1:7">
      <c r="A127" s="135"/>
      <c r="B127" s="136"/>
      <c r="C127" s="133"/>
      <c r="D127" s="250"/>
      <c r="E127" s="250"/>
      <c r="F127" s="25"/>
      <c r="G127" s="139"/>
    </row>
    <row r="128" spans="1:7">
      <c r="A128" s="135"/>
      <c r="B128" s="136"/>
      <c r="C128" s="133"/>
      <c r="D128" s="250"/>
      <c r="E128" s="250"/>
      <c r="F128" s="25"/>
      <c r="G128" s="139"/>
    </row>
    <row r="129" spans="1:7">
      <c r="A129" s="135"/>
      <c r="B129" s="136"/>
      <c r="C129" s="133"/>
      <c r="D129" s="250"/>
      <c r="E129" s="250"/>
      <c r="F129" s="25"/>
      <c r="G129" s="139"/>
    </row>
    <row r="130" spans="1:7">
      <c r="A130" s="135"/>
      <c r="B130" s="136"/>
      <c r="C130" s="133"/>
      <c r="D130" s="250"/>
      <c r="E130" s="250"/>
      <c r="F130" s="25"/>
      <c r="G130" s="139"/>
    </row>
    <row r="131" spans="1:7">
      <c r="A131" s="135"/>
      <c r="B131" s="136"/>
      <c r="C131" s="133"/>
      <c r="D131" s="250"/>
      <c r="E131" s="250"/>
      <c r="F131" s="25"/>
      <c r="G131" s="139"/>
    </row>
    <row r="132" spans="1:7">
      <c r="A132" s="135"/>
      <c r="B132" s="136"/>
      <c r="C132" s="133"/>
      <c r="D132" s="250"/>
      <c r="E132" s="250"/>
      <c r="F132" s="25"/>
      <c r="G132" s="139"/>
    </row>
    <row r="133" spans="1:7">
      <c r="A133" s="135"/>
      <c r="B133" s="136"/>
      <c r="C133" s="133"/>
      <c r="D133" s="250"/>
      <c r="E133" s="250"/>
      <c r="F133" s="25"/>
      <c r="G133" s="139"/>
    </row>
    <row r="134" spans="1:7">
      <c r="A134" s="135"/>
      <c r="B134" s="136"/>
      <c r="C134" s="133"/>
      <c r="D134" s="250"/>
      <c r="E134" s="250"/>
      <c r="F134" s="25"/>
      <c r="G134" s="139"/>
    </row>
    <row r="135" spans="1:7">
      <c r="A135" s="135"/>
      <c r="B135" s="136"/>
      <c r="C135" s="133"/>
      <c r="D135" s="250"/>
      <c r="E135" s="250"/>
      <c r="F135" s="25"/>
      <c r="G135" s="139"/>
    </row>
    <row r="136" spans="1:7">
      <c r="A136" s="135"/>
      <c r="B136" s="136"/>
      <c r="C136" s="133"/>
      <c r="D136" s="250"/>
      <c r="E136" s="250"/>
      <c r="F136" s="25"/>
      <c r="G136" s="139"/>
    </row>
    <row r="137" spans="1:7">
      <c r="A137" s="135"/>
      <c r="B137" s="136"/>
      <c r="C137" s="133"/>
      <c r="D137" s="250"/>
      <c r="E137" s="250"/>
      <c r="F137" s="25"/>
      <c r="G137" s="139"/>
    </row>
    <row r="138" spans="1:7">
      <c r="A138" s="135"/>
      <c r="B138" s="136"/>
      <c r="C138" s="133"/>
      <c r="D138" s="250"/>
      <c r="E138" s="250"/>
      <c r="F138" s="25"/>
      <c r="G138" s="139"/>
    </row>
    <row r="139" spans="1:7">
      <c r="A139" s="135"/>
      <c r="B139" s="136"/>
      <c r="C139" s="133"/>
      <c r="D139" s="250"/>
      <c r="E139" s="250"/>
      <c r="F139" s="25"/>
      <c r="G139" s="139"/>
    </row>
    <row r="140" spans="1:7">
      <c r="A140" s="135"/>
      <c r="B140" s="136"/>
      <c r="C140" s="133"/>
      <c r="D140" s="250"/>
      <c r="E140" s="250"/>
      <c r="F140" s="25"/>
      <c r="G140" s="139"/>
    </row>
    <row r="141" spans="1:7">
      <c r="A141" s="135"/>
      <c r="B141" s="136"/>
      <c r="C141" s="133"/>
      <c r="D141" s="250"/>
      <c r="E141" s="250"/>
      <c r="F141" s="25"/>
      <c r="G141" s="139"/>
    </row>
    <row r="142" spans="1:7">
      <c r="A142" s="135"/>
      <c r="B142" s="136"/>
      <c r="C142" s="133"/>
      <c r="D142" s="250"/>
      <c r="E142" s="250"/>
      <c r="F142" s="25"/>
      <c r="G142" s="139"/>
    </row>
    <row r="143" spans="1:7">
      <c r="A143" s="135"/>
      <c r="B143" s="136"/>
      <c r="C143" s="133"/>
      <c r="D143" s="250"/>
      <c r="E143" s="250"/>
      <c r="F143" s="25"/>
      <c r="G143" s="139"/>
    </row>
    <row r="144" spans="1:7">
      <c r="A144" s="135"/>
      <c r="B144" s="136"/>
      <c r="C144" s="133"/>
      <c r="D144" s="250"/>
      <c r="E144" s="250"/>
      <c r="F144" s="25"/>
      <c r="G144" s="139"/>
    </row>
    <row r="145" spans="1:7">
      <c r="A145" s="135"/>
      <c r="B145" s="136"/>
      <c r="C145" s="133"/>
      <c r="D145" s="250"/>
      <c r="E145" s="250"/>
      <c r="F145" s="25"/>
      <c r="G145" s="139"/>
    </row>
    <row r="146" spans="1:7">
      <c r="A146" s="135"/>
      <c r="B146" s="136"/>
      <c r="C146" s="133"/>
      <c r="D146" s="250"/>
      <c r="E146" s="250"/>
      <c r="F146" s="25"/>
      <c r="G146" s="139"/>
    </row>
    <row r="147" spans="1:7">
      <c r="A147" s="135"/>
      <c r="B147" s="136"/>
      <c r="C147" s="133"/>
      <c r="D147" s="250"/>
      <c r="E147" s="250"/>
      <c r="F147" s="25"/>
      <c r="G147" s="139"/>
    </row>
    <row r="148" spans="1:7">
      <c r="A148" s="135"/>
      <c r="B148" s="136"/>
      <c r="C148" s="133"/>
      <c r="D148" s="250"/>
      <c r="E148" s="250"/>
      <c r="F148" s="25"/>
      <c r="G148" s="139"/>
    </row>
    <row r="149" spans="1:7">
      <c r="A149" s="135"/>
      <c r="B149" s="136"/>
      <c r="C149" s="133"/>
      <c r="D149" s="250"/>
      <c r="E149" s="250"/>
      <c r="F149" s="25"/>
      <c r="G149" s="139"/>
    </row>
    <row r="150" spans="1:7">
      <c r="A150" s="135"/>
      <c r="B150" s="136"/>
      <c r="C150" s="133"/>
      <c r="D150" s="250"/>
      <c r="E150" s="250"/>
      <c r="F150" s="25"/>
      <c r="G150" s="139"/>
    </row>
    <row r="151" spans="1:7">
      <c r="A151" s="135"/>
      <c r="B151" s="136"/>
      <c r="C151" s="133"/>
      <c r="D151" s="250"/>
      <c r="E151" s="250"/>
      <c r="F151" s="25"/>
      <c r="G151" s="139"/>
    </row>
    <row r="152" spans="1:7">
      <c r="A152" s="135"/>
      <c r="B152" s="136"/>
      <c r="C152" s="133"/>
      <c r="D152" s="250"/>
      <c r="E152" s="250"/>
      <c r="F152" s="25"/>
      <c r="G152" s="139"/>
    </row>
    <row r="153" spans="1:7">
      <c r="A153" s="135"/>
      <c r="B153" s="136"/>
      <c r="C153" s="133"/>
      <c r="D153" s="250"/>
      <c r="E153" s="250"/>
      <c r="F153" s="25"/>
      <c r="G153" s="139"/>
    </row>
    <row r="154" spans="1:7">
      <c r="A154" s="135"/>
      <c r="B154" s="136"/>
      <c r="C154" s="133"/>
      <c r="D154" s="250"/>
      <c r="E154" s="250"/>
      <c r="F154" s="25"/>
      <c r="G154" s="139"/>
    </row>
    <row r="155" spans="1:7">
      <c r="A155" s="135"/>
      <c r="B155" s="136"/>
      <c r="C155" s="133"/>
      <c r="D155" s="250"/>
      <c r="E155" s="250"/>
      <c r="F155" s="25"/>
      <c r="G155" s="139"/>
    </row>
    <row r="156" spans="1:7">
      <c r="A156" s="135"/>
      <c r="B156" s="136"/>
      <c r="C156" s="133"/>
      <c r="D156" s="250"/>
      <c r="E156" s="250"/>
      <c r="F156" s="25"/>
      <c r="G156" s="139"/>
    </row>
    <row r="157" spans="1:7">
      <c r="A157" s="135"/>
      <c r="B157" s="136"/>
      <c r="C157" s="133"/>
      <c r="D157" s="250"/>
      <c r="E157" s="250"/>
      <c r="F157" s="25"/>
      <c r="G157" s="139"/>
    </row>
    <row r="158" spans="1:7">
      <c r="A158" s="135"/>
      <c r="B158" s="136"/>
      <c r="C158" s="133"/>
      <c r="D158" s="250"/>
      <c r="E158" s="250"/>
      <c r="F158" s="25"/>
      <c r="G158" s="139"/>
    </row>
    <row r="159" spans="1:7">
      <c r="A159" s="135"/>
      <c r="B159" s="136"/>
      <c r="C159" s="133"/>
      <c r="D159" s="250"/>
      <c r="E159" s="250"/>
      <c r="F159" s="25"/>
      <c r="G159" s="139"/>
    </row>
    <row r="160" spans="1:7">
      <c r="A160" s="135"/>
      <c r="B160" s="136"/>
      <c r="C160" s="133"/>
      <c r="D160" s="250"/>
      <c r="E160" s="250"/>
      <c r="F160" s="25"/>
      <c r="G160" s="139"/>
    </row>
    <row r="161" spans="1:7">
      <c r="A161" s="135"/>
      <c r="B161" s="136"/>
      <c r="C161" s="133"/>
      <c r="D161" s="250"/>
      <c r="E161" s="250"/>
      <c r="F161" s="25"/>
      <c r="G161" s="139"/>
    </row>
    <row r="162" spans="1:7">
      <c r="A162" s="135"/>
      <c r="B162" s="136"/>
      <c r="C162" s="133"/>
      <c r="D162" s="250"/>
      <c r="E162" s="250"/>
      <c r="F162" s="25"/>
      <c r="G162" s="139"/>
    </row>
    <row r="163" spans="1:7">
      <c r="A163" s="135"/>
      <c r="B163" s="136"/>
      <c r="C163" s="133"/>
      <c r="D163" s="250"/>
      <c r="E163" s="250"/>
      <c r="F163" s="25"/>
      <c r="G163" s="139"/>
    </row>
    <row r="164" spans="1:7">
      <c r="A164" s="135"/>
      <c r="B164" s="136"/>
      <c r="C164" s="133"/>
      <c r="D164" s="250"/>
      <c r="E164" s="250"/>
      <c r="F164" s="25"/>
      <c r="G164" s="139"/>
    </row>
    <row r="165" spans="1:7">
      <c r="A165" s="135"/>
      <c r="B165" s="136"/>
      <c r="C165" s="133"/>
      <c r="D165" s="250"/>
      <c r="E165" s="250"/>
      <c r="F165" s="25"/>
      <c r="G165" s="139"/>
    </row>
    <row r="166" spans="1:7">
      <c r="A166" s="135"/>
      <c r="B166" s="136"/>
      <c r="C166" s="133"/>
      <c r="D166" s="250"/>
      <c r="E166" s="250"/>
      <c r="F166" s="25"/>
      <c r="G166" s="139"/>
    </row>
    <row r="167" spans="1:7">
      <c r="A167" s="135"/>
      <c r="B167" s="136"/>
      <c r="C167" s="133"/>
      <c r="D167" s="250"/>
      <c r="E167" s="250"/>
      <c r="F167" s="25"/>
      <c r="G167" s="139"/>
    </row>
    <row r="168" spans="1:7">
      <c r="A168" s="128"/>
      <c r="B168" s="129"/>
    </row>
  </sheetData>
  <phoneticPr fontId="123" type="noConversion"/>
  <pageMargins left="0.70866141732283472" right="0.3937007874015748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52"/>
  <sheetViews>
    <sheetView topLeftCell="A42" workbookViewId="0">
      <selection activeCell="B55" sqref="B55"/>
    </sheetView>
  </sheetViews>
  <sheetFormatPr defaultColWidth="9" defaultRowHeight="15"/>
  <cols>
    <col min="1" max="1" width="20.42578125" customWidth="1"/>
    <col min="2" max="2" width="14.7109375" customWidth="1"/>
    <col min="3" max="3" width="49.42578125" customWidth="1"/>
    <col min="5" max="5" width="18.5703125" customWidth="1"/>
    <col min="6" max="6" width="16" customWidth="1"/>
    <col min="7" max="7" width="20.42578125" bestFit="1" customWidth="1"/>
    <col min="8" max="8" width="49.42578125" hidden="1" customWidth="1"/>
    <col min="9" max="9" width="49.42578125" bestFit="1" customWidth="1"/>
  </cols>
  <sheetData>
    <row r="3" spans="1:9" ht="18.75">
      <c r="A3" s="90" t="s">
        <v>0</v>
      </c>
      <c r="B3" s="90"/>
    </row>
    <row r="4" spans="1:9" ht="15.75" thickBot="1">
      <c r="A4" s="91" t="s">
        <v>1</v>
      </c>
      <c r="B4" s="91"/>
      <c r="C4" s="76"/>
      <c r="E4" t="s">
        <v>1</v>
      </c>
      <c r="H4" s="9" t="s">
        <v>2</v>
      </c>
      <c r="I4" s="88" t="s">
        <v>311</v>
      </c>
    </row>
    <row r="5" spans="1:9" ht="15.75" thickBot="1">
      <c r="A5" s="92" t="s">
        <v>3</v>
      </c>
      <c r="B5" s="93" t="s">
        <v>4</v>
      </c>
      <c r="C5" s="92" t="s">
        <v>5</v>
      </c>
      <c r="E5" s="94" t="s">
        <v>3</v>
      </c>
      <c r="F5" s="95" t="s">
        <v>406</v>
      </c>
      <c r="G5" s="187" t="s">
        <v>407</v>
      </c>
      <c r="H5" s="187" t="s">
        <v>5</v>
      </c>
      <c r="I5" s="187" t="s">
        <v>5</v>
      </c>
    </row>
    <row r="6" spans="1:9" ht="15.75" thickBot="1">
      <c r="A6" s="96" t="s">
        <v>6</v>
      </c>
      <c r="B6" s="97" t="s">
        <v>7</v>
      </c>
      <c r="C6" s="17">
        <v>0</v>
      </c>
      <c r="E6" s="98" t="s">
        <v>6</v>
      </c>
      <c r="F6" s="99" t="s">
        <v>7</v>
      </c>
      <c r="G6" s="320"/>
      <c r="H6" s="188">
        <v>0</v>
      </c>
      <c r="I6" s="190" t="s">
        <v>310</v>
      </c>
    </row>
    <row r="7" spans="1:9">
      <c r="A7" s="96" t="s">
        <v>8</v>
      </c>
      <c r="B7" s="97" t="s">
        <v>9</v>
      </c>
      <c r="C7" s="17">
        <v>1</v>
      </c>
      <c r="E7" s="98" t="s">
        <v>8</v>
      </c>
      <c r="F7" s="99" t="s">
        <v>9</v>
      </c>
      <c r="G7" s="322" t="s">
        <v>408</v>
      </c>
      <c r="H7" s="188">
        <v>1</v>
      </c>
      <c r="I7" s="190">
        <v>1</v>
      </c>
    </row>
    <row r="8" spans="1:9">
      <c r="A8" s="96" t="s">
        <v>10</v>
      </c>
      <c r="B8" s="97" t="s">
        <v>11</v>
      </c>
      <c r="C8" s="17">
        <v>2</v>
      </c>
      <c r="E8" s="98" t="s">
        <v>10</v>
      </c>
      <c r="F8" s="99" t="s">
        <v>11</v>
      </c>
      <c r="G8" s="322" t="s">
        <v>412</v>
      </c>
      <c r="H8" s="188">
        <v>2</v>
      </c>
      <c r="I8" s="190">
        <v>2</v>
      </c>
    </row>
    <row r="9" spans="1:9">
      <c r="A9" s="96" t="s">
        <v>6</v>
      </c>
      <c r="B9" s="24" t="s">
        <v>12</v>
      </c>
      <c r="C9" s="17" t="s">
        <v>13</v>
      </c>
      <c r="E9" s="98" t="s">
        <v>14</v>
      </c>
      <c r="F9" s="99" t="s">
        <v>15</v>
      </c>
      <c r="G9" s="322" t="s">
        <v>409</v>
      </c>
      <c r="H9" s="188">
        <v>3</v>
      </c>
      <c r="I9" s="190">
        <v>3</v>
      </c>
    </row>
    <row r="10" spans="1:9">
      <c r="A10" s="96" t="s">
        <v>16</v>
      </c>
      <c r="B10" s="24" t="s">
        <v>17</v>
      </c>
      <c r="C10" s="17" t="s">
        <v>18</v>
      </c>
      <c r="E10" s="98" t="s">
        <v>19</v>
      </c>
      <c r="F10" s="99" t="s">
        <v>20</v>
      </c>
      <c r="G10" s="322" t="s">
        <v>410</v>
      </c>
      <c r="H10" s="188">
        <v>4</v>
      </c>
      <c r="I10" s="190">
        <v>4</v>
      </c>
    </row>
    <row r="11" spans="1:9">
      <c r="A11" s="96" t="s">
        <v>10</v>
      </c>
      <c r="B11" s="24" t="s">
        <v>11</v>
      </c>
      <c r="C11" s="17" t="s">
        <v>21</v>
      </c>
      <c r="E11" s="98" t="s">
        <v>22</v>
      </c>
      <c r="F11" s="99" t="s">
        <v>17</v>
      </c>
      <c r="G11" s="320"/>
      <c r="H11" s="188">
        <v>5</v>
      </c>
      <c r="I11" s="190">
        <v>5</v>
      </c>
    </row>
    <row r="12" spans="1:9">
      <c r="A12" s="96" t="s">
        <v>23</v>
      </c>
      <c r="B12" s="24" t="s">
        <v>24</v>
      </c>
      <c r="C12" s="17">
        <v>93</v>
      </c>
      <c r="E12" s="98" t="s">
        <v>25</v>
      </c>
      <c r="F12" s="99" t="s">
        <v>26</v>
      </c>
      <c r="G12" s="320"/>
      <c r="H12" s="188">
        <v>6</v>
      </c>
      <c r="I12" s="190">
        <v>6</v>
      </c>
    </row>
    <row r="13" spans="1:9">
      <c r="A13" s="96" t="s">
        <v>23</v>
      </c>
      <c r="B13" s="24"/>
      <c r="C13" s="17">
        <v>4</v>
      </c>
      <c r="E13" s="98" t="s">
        <v>27</v>
      </c>
      <c r="F13" s="99" t="s">
        <v>28</v>
      </c>
      <c r="G13" s="320"/>
      <c r="H13" s="188">
        <v>7</v>
      </c>
      <c r="I13" s="190">
        <v>7</v>
      </c>
    </row>
    <row r="14" spans="1:9">
      <c r="A14" s="96" t="s">
        <v>16</v>
      </c>
      <c r="B14" s="24"/>
      <c r="C14" s="17">
        <v>5</v>
      </c>
      <c r="E14" s="98" t="s">
        <v>29</v>
      </c>
      <c r="F14" s="99" t="s">
        <v>30</v>
      </c>
      <c r="G14" s="320"/>
      <c r="H14" s="188">
        <v>8</v>
      </c>
      <c r="I14" s="190">
        <v>8</v>
      </c>
    </row>
    <row r="15" spans="1:9">
      <c r="A15" s="96" t="s">
        <v>25</v>
      </c>
      <c r="B15" s="24" t="s">
        <v>26</v>
      </c>
      <c r="C15" s="17">
        <v>6</v>
      </c>
      <c r="E15" s="123" t="s">
        <v>31</v>
      </c>
      <c r="F15" s="124" t="s">
        <v>32</v>
      </c>
      <c r="G15" s="321"/>
      <c r="H15" s="189">
        <v>9</v>
      </c>
      <c r="I15" s="190"/>
    </row>
    <row r="16" spans="1:9">
      <c r="A16" s="96" t="s">
        <v>29</v>
      </c>
      <c r="B16" s="24" t="s">
        <v>30</v>
      </c>
      <c r="C16" s="17">
        <v>7</v>
      </c>
      <c r="E16" s="125" t="s">
        <v>33</v>
      </c>
      <c r="F16" s="125" t="s">
        <v>34</v>
      </c>
      <c r="G16" s="323" t="s">
        <v>411</v>
      </c>
      <c r="H16" s="28"/>
      <c r="I16" s="190"/>
    </row>
    <row r="17" spans="1:10">
      <c r="A17" s="96" t="s">
        <v>29</v>
      </c>
      <c r="B17" s="24"/>
      <c r="C17" s="17">
        <v>8</v>
      </c>
      <c r="E17" s="125" t="s">
        <v>35</v>
      </c>
      <c r="F17" s="125" t="s">
        <v>24</v>
      </c>
      <c r="G17" s="323" t="s">
        <v>413</v>
      </c>
      <c r="H17" s="28"/>
      <c r="I17" s="190" t="s">
        <v>312</v>
      </c>
    </row>
    <row r="18" spans="1:10">
      <c r="A18" s="96" t="s">
        <v>31</v>
      </c>
      <c r="B18" s="24" t="s">
        <v>32</v>
      </c>
      <c r="C18" s="17">
        <v>9</v>
      </c>
      <c r="E18" s="199" t="s">
        <v>327</v>
      </c>
      <c r="F18" s="199" t="s">
        <v>328</v>
      </c>
      <c r="G18" s="199"/>
      <c r="H18" s="24"/>
      <c r="I18" s="24"/>
    </row>
    <row r="19" spans="1:10">
      <c r="E19" s="200" t="s">
        <v>329</v>
      </c>
      <c r="F19" s="24" t="s">
        <v>330</v>
      </c>
      <c r="G19" s="24"/>
      <c r="H19" s="24"/>
      <c r="I19" s="24"/>
    </row>
    <row r="20" spans="1:10" ht="18.75">
      <c r="A20" s="100" t="s">
        <v>36</v>
      </c>
      <c r="B20" s="100"/>
    </row>
    <row r="21" spans="1:10">
      <c r="A21" s="93" t="s">
        <v>3</v>
      </c>
      <c r="B21" s="93" t="s">
        <v>4</v>
      </c>
      <c r="C21" s="93" t="s">
        <v>37</v>
      </c>
      <c r="H21" s="101"/>
      <c r="J21" s="101"/>
    </row>
    <row r="22" spans="1:10">
      <c r="A22" s="97" t="s">
        <v>38</v>
      </c>
      <c r="B22" s="97" t="s">
        <v>39</v>
      </c>
      <c r="C22" s="102" t="s">
        <v>40</v>
      </c>
      <c r="H22" s="103"/>
      <c r="J22" s="104"/>
    </row>
    <row r="23" spans="1:10">
      <c r="A23" s="97" t="s">
        <v>41</v>
      </c>
      <c r="B23" s="97" t="s">
        <v>42</v>
      </c>
      <c r="C23" s="102" t="s">
        <v>43</v>
      </c>
      <c r="H23" s="103"/>
      <c r="J23" s="104"/>
    </row>
    <row r="24" spans="1:10">
      <c r="A24" s="97" t="s">
        <v>44</v>
      </c>
      <c r="B24" s="97" t="s">
        <v>45</v>
      </c>
      <c r="C24" s="102" t="s">
        <v>46</v>
      </c>
      <c r="H24" s="103"/>
      <c r="J24" s="104"/>
    </row>
    <row r="25" spans="1:10">
      <c r="A25" s="97" t="s">
        <v>47</v>
      </c>
      <c r="B25" s="97" t="s">
        <v>48</v>
      </c>
      <c r="C25" s="102" t="s">
        <v>49</v>
      </c>
      <c r="H25" s="103"/>
      <c r="I25" s="104"/>
      <c r="J25" s="104"/>
    </row>
    <row r="26" spans="1:10">
      <c r="A26" s="97"/>
      <c r="B26" s="97"/>
      <c r="C26" s="102" t="s">
        <v>50</v>
      </c>
      <c r="H26" s="103"/>
      <c r="I26" s="104"/>
      <c r="J26" s="104"/>
    </row>
    <row r="27" spans="1:10">
      <c r="H27" s="103"/>
      <c r="I27" s="104"/>
      <c r="J27" s="104"/>
    </row>
    <row r="28" spans="1:10" ht="18.75">
      <c r="A28" s="100" t="s">
        <v>51</v>
      </c>
      <c r="B28" s="100"/>
      <c r="C28" s="104"/>
      <c r="H28" s="103"/>
      <c r="I28" s="104"/>
      <c r="J28" s="104"/>
    </row>
    <row r="29" spans="1:10">
      <c r="A29" s="93" t="s">
        <v>3</v>
      </c>
      <c r="B29" s="93" t="s">
        <v>4</v>
      </c>
      <c r="C29" s="93" t="s">
        <v>37</v>
      </c>
      <c r="H29" s="103"/>
      <c r="I29" s="103"/>
      <c r="J29" s="104"/>
    </row>
    <row r="30" spans="1:10">
      <c r="A30" s="97" t="s">
        <v>52</v>
      </c>
      <c r="B30" s="97" t="s">
        <v>53</v>
      </c>
      <c r="C30" s="102" t="s">
        <v>54</v>
      </c>
    </row>
    <row r="31" spans="1:10">
      <c r="A31" s="97" t="s">
        <v>55</v>
      </c>
      <c r="B31" s="97" t="s">
        <v>56</v>
      </c>
      <c r="C31" s="102" t="s">
        <v>57</v>
      </c>
    </row>
    <row r="33" spans="1:3" ht="18.75">
      <c r="A33" s="90" t="s">
        <v>58</v>
      </c>
      <c r="B33" s="90"/>
      <c r="C33" s="104" t="s">
        <v>332</v>
      </c>
    </row>
    <row r="34" spans="1:3">
      <c r="A34" s="93" t="s">
        <v>3</v>
      </c>
      <c r="B34" s="93" t="s">
        <v>4</v>
      </c>
      <c r="C34" s="93" t="s">
        <v>59</v>
      </c>
    </row>
    <row r="35" spans="1:3">
      <c r="A35" s="24" t="s">
        <v>331</v>
      </c>
      <c r="B35" s="24"/>
      <c r="C35" s="24" t="s">
        <v>333</v>
      </c>
    </row>
    <row r="36" spans="1:3">
      <c r="A36" s="24" t="s">
        <v>335</v>
      </c>
      <c r="B36" s="24"/>
      <c r="C36" s="24" t="s">
        <v>60</v>
      </c>
    </row>
    <row r="37" spans="1:3">
      <c r="A37" s="24" t="s">
        <v>336</v>
      </c>
      <c r="B37" s="24"/>
      <c r="C37" s="24" t="s">
        <v>334</v>
      </c>
    </row>
    <row r="39" spans="1:3" ht="18.75">
      <c r="A39" s="90" t="s">
        <v>139</v>
      </c>
      <c r="B39" s="90"/>
    </row>
    <row r="40" spans="1:3">
      <c r="A40" s="93" t="s">
        <v>3</v>
      </c>
      <c r="B40" s="93" t="s">
        <v>4</v>
      </c>
      <c r="C40" s="93"/>
    </row>
    <row r="41" spans="1:3">
      <c r="A41" s="192" t="s">
        <v>313</v>
      </c>
      <c r="B41" s="192" t="s">
        <v>314</v>
      </c>
      <c r="C41" s="24"/>
    </row>
    <row r="44" spans="1:3">
      <c r="A44" s="66" t="s">
        <v>315</v>
      </c>
      <c r="C44" t="s">
        <v>321</v>
      </c>
    </row>
    <row r="45" spans="1:3">
      <c r="A45" s="193" t="s">
        <v>149</v>
      </c>
      <c r="B45" s="193" t="s">
        <v>319</v>
      </c>
      <c r="C45" s="193" t="s">
        <v>323</v>
      </c>
    </row>
    <row r="46" spans="1:3">
      <c r="A46" s="193" t="s">
        <v>316</v>
      </c>
      <c r="B46" s="193" t="s">
        <v>320</v>
      </c>
      <c r="C46" s="193" t="s">
        <v>322</v>
      </c>
    </row>
    <row r="47" spans="1:3">
      <c r="A47" s="193" t="s">
        <v>317</v>
      </c>
      <c r="B47" s="193" t="s">
        <v>318</v>
      </c>
    </row>
    <row r="50" spans="1:3">
      <c r="A50" s="15" t="s">
        <v>376</v>
      </c>
      <c r="B50" s="93" t="s">
        <v>4</v>
      </c>
      <c r="C50" s="15" t="s">
        <v>378</v>
      </c>
    </row>
    <row r="51" spans="1:3">
      <c r="A51" s="258" t="s">
        <v>384</v>
      </c>
      <c r="B51" s="214" t="s">
        <v>381</v>
      </c>
      <c r="C51" s="215" t="s">
        <v>379</v>
      </c>
    </row>
    <row r="52" spans="1:3">
      <c r="A52" s="214" t="s">
        <v>377</v>
      </c>
      <c r="B52" s="214" t="s">
        <v>382</v>
      </c>
      <c r="C52" s="214" t="s">
        <v>380</v>
      </c>
    </row>
  </sheetData>
  <hyperlinks>
    <hyperlink ref="G7" r:id="rId1" xr:uid="{3835136E-2DE2-466C-B649-2D7AECAA9E8C}"/>
    <hyperlink ref="G8" r:id="rId2" xr:uid="{8122B1B0-F70B-458F-8075-B6A547633EC8}"/>
    <hyperlink ref="G9" r:id="rId3" xr:uid="{99B954A7-7C57-4261-BE29-65627AB3B72F}"/>
    <hyperlink ref="G10" r:id="rId4" xr:uid="{E00DE7DC-CEFD-48E3-972A-EEC8F1017B0D}"/>
    <hyperlink ref="G16" r:id="rId5" xr:uid="{B5ADD82F-B774-4A75-B1FB-022E2175EBA6}"/>
    <hyperlink ref="G17" r:id="rId6" xr:uid="{2198820E-0E47-4061-A08A-BE864E637B75}"/>
  </hyperlink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Q77"/>
  <sheetViews>
    <sheetView tabSelected="1" topLeftCell="E16" zoomScale="110" zoomScaleNormal="110" workbookViewId="0">
      <selection activeCell="I33" sqref="I33"/>
    </sheetView>
  </sheetViews>
  <sheetFormatPr defaultColWidth="9" defaultRowHeight="15"/>
  <cols>
    <col min="2" max="2" width="11.5703125" style="1" customWidth="1"/>
    <col min="3" max="3" width="9.28515625" style="1" customWidth="1"/>
    <col min="4" max="4" width="11.5703125" style="1" customWidth="1"/>
    <col min="5" max="5" width="8.5703125" style="1" customWidth="1"/>
    <col min="6" max="6" width="13.42578125" style="285" customWidth="1"/>
    <col min="7" max="7" width="12.28515625" style="216" bestFit="1" customWidth="1"/>
    <col min="8" max="8" width="12.5703125" style="184" customWidth="1"/>
    <col min="9" max="9" width="11.42578125" style="185" customWidth="1"/>
    <col min="10" max="10" width="12.28515625" style="185" customWidth="1"/>
    <col min="11" max="11" width="13.5703125" style="242" bestFit="1" customWidth="1"/>
    <col min="12" max="12" width="12.28515625" style="3" bestFit="1" customWidth="1"/>
    <col min="13" max="13" width="11.85546875" style="3" customWidth="1"/>
    <col min="14" max="14" width="11.42578125" style="4" customWidth="1"/>
    <col min="15" max="15" width="14" style="4" customWidth="1"/>
    <col min="16" max="17" width="9.140625" style="4"/>
  </cols>
  <sheetData>
    <row r="1" spans="2:17">
      <c r="F1" s="286"/>
      <c r="I1" s="185" t="s">
        <v>76</v>
      </c>
      <c r="J1" s="185" t="s">
        <v>77</v>
      </c>
    </row>
    <row r="2" spans="2:17">
      <c r="B2" s="1">
        <v>968.79</v>
      </c>
      <c r="C2" s="1">
        <v>52</v>
      </c>
      <c r="D2" s="1">
        <v>1200</v>
      </c>
      <c r="F2" s="5" t="s">
        <v>78</v>
      </c>
      <c r="G2" s="5" t="s">
        <v>79</v>
      </c>
      <c r="H2" s="5" t="s">
        <v>80</v>
      </c>
      <c r="J2" s="213"/>
      <c r="K2" s="268"/>
      <c r="N2" s="11"/>
    </row>
    <row r="3" spans="2:17" s="272" customFormat="1" ht="15" customHeight="1">
      <c r="B3" s="271">
        <v>139.81</v>
      </c>
      <c r="C3" s="271">
        <v>66</v>
      </c>
      <c r="D3" s="271">
        <v>1320</v>
      </c>
      <c r="E3" s="271"/>
      <c r="F3" s="271">
        <v>90</v>
      </c>
      <c r="G3" s="197">
        <v>250</v>
      </c>
      <c r="H3" s="271">
        <v>300</v>
      </c>
      <c r="I3" s="273"/>
      <c r="J3" s="299"/>
      <c r="K3" s="299"/>
      <c r="L3" s="242"/>
      <c r="M3" s="201">
        <v>43678</v>
      </c>
      <c r="N3" s="274">
        <v>48000</v>
      </c>
      <c r="O3" s="21">
        <f>DATEDIF(M3,N3,"M")</f>
        <v>142</v>
      </c>
      <c r="P3" s="21"/>
      <c r="Q3" s="21"/>
    </row>
    <row r="4" spans="2:17">
      <c r="B4" s="1">
        <v>303.60000000000002</v>
      </c>
      <c r="C4" s="1">
        <v>14.5</v>
      </c>
      <c r="D4" s="1">
        <v>120</v>
      </c>
      <c r="F4" s="285">
        <v>180</v>
      </c>
      <c r="G4" s="197">
        <v>90</v>
      </c>
      <c r="H4" s="285"/>
      <c r="J4" s="298"/>
      <c r="K4" s="298"/>
      <c r="L4" s="242"/>
      <c r="N4" s="11"/>
    </row>
    <row r="5" spans="2:17">
      <c r="B5" s="1">
        <v>18.37</v>
      </c>
      <c r="C5" s="1">
        <v>16</v>
      </c>
      <c r="D5" s="1">
        <v>60</v>
      </c>
      <c r="F5" s="285">
        <v>180</v>
      </c>
      <c r="G5" s="197"/>
      <c r="H5" s="285"/>
      <c r="J5" s="80"/>
      <c r="K5" s="298"/>
      <c r="L5" s="244"/>
    </row>
    <row r="6" spans="2:17">
      <c r="F6" s="285">
        <v>98</v>
      </c>
      <c r="G6" s="197"/>
      <c r="H6" s="285"/>
      <c r="J6" s="80"/>
      <c r="K6" s="298"/>
      <c r="L6" s="242"/>
    </row>
    <row r="7" spans="2:17">
      <c r="B7" s="1">
        <v>18.37</v>
      </c>
      <c r="C7" s="1">
        <v>6.4</v>
      </c>
      <c r="D7" s="1">
        <v>50</v>
      </c>
      <c r="F7" s="285">
        <v>150</v>
      </c>
      <c r="G7" s="197"/>
      <c r="H7" s="316"/>
      <c r="J7" s="307"/>
      <c r="K7" s="298"/>
      <c r="L7" s="243"/>
    </row>
    <row r="8" spans="2:17">
      <c r="B8" s="1">
        <v>363.71</v>
      </c>
      <c r="C8" s="1">
        <v>29.4</v>
      </c>
      <c r="D8" s="1">
        <v>20</v>
      </c>
      <c r="F8" s="309"/>
      <c r="G8" s="197"/>
      <c r="H8" s="292"/>
      <c r="J8" s="197"/>
      <c r="K8" s="298"/>
      <c r="L8" s="242"/>
    </row>
    <row r="9" spans="2:17">
      <c r="B9" s="1">
        <v>205.23</v>
      </c>
      <c r="C9" s="1">
        <v>40</v>
      </c>
      <c r="D9" s="1">
        <v>240</v>
      </c>
      <c r="F9" s="285">
        <v>38</v>
      </c>
      <c r="G9" s="197"/>
      <c r="H9" s="308"/>
      <c r="J9" s="197"/>
      <c r="K9" s="298"/>
      <c r="L9" s="242"/>
    </row>
    <row r="10" spans="2:17">
      <c r="B10" s="1">
        <v>159.38999999999999</v>
      </c>
      <c r="C10" s="1">
        <v>100</v>
      </c>
      <c r="D10" s="1">
        <v>280</v>
      </c>
      <c r="F10" s="325">
        <v>75</v>
      </c>
      <c r="G10" s="197"/>
      <c r="H10" s="308"/>
      <c r="I10" s="79"/>
      <c r="J10" s="197"/>
      <c r="K10" s="298"/>
      <c r="L10" s="242"/>
    </row>
    <row r="11" spans="2:17">
      <c r="B11" s="1">
        <v>703.14</v>
      </c>
      <c r="C11" s="1">
        <v>26</v>
      </c>
      <c r="D11" s="1">
        <v>250</v>
      </c>
      <c r="F11" s="317">
        <v>75</v>
      </c>
      <c r="G11" s="279"/>
      <c r="H11" s="318"/>
      <c r="I11" s="297"/>
      <c r="J11" s="197"/>
      <c r="K11" s="298"/>
      <c r="L11" s="242"/>
    </row>
    <row r="12" spans="2:17">
      <c r="B12" s="1">
        <v>1313.68</v>
      </c>
      <c r="C12" s="1">
        <v>60</v>
      </c>
      <c r="D12" s="1">
        <v>250</v>
      </c>
      <c r="F12" s="319">
        <v>50</v>
      </c>
      <c r="G12" s="288"/>
      <c r="H12" s="324"/>
      <c r="I12" s="79"/>
      <c r="J12" s="197"/>
      <c r="K12" s="298"/>
      <c r="L12" s="269"/>
    </row>
    <row r="13" spans="2:17">
      <c r="F13" s="328">
        <v>175</v>
      </c>
      <c r="G13" s="279"/>
      <c r="H13" s="283"/>
      <c r="I13" s="79"/>
      <c r="J13" s="197"/>
      <c r="K13" s="298"/>
      <c r="L13" s="269"/>
    </row>
    <row r="14" spans="2:17">
      <c r="B14" s="1">
        <v>173.36</v>
      </c>
      <c r="C14" s="1">
        <v>15</v>
      </c>
      <c r="D14" s="1">
        <v>120</v>
      </c>
      <c r="F14" s="315">
        <v>485</v>
      </c>
      <c r="G14" s="279"/>
      <c r="H14" s="308"/>
      <c r="I14" s="79"/>
      <c r="J14" s="197"/>
      <c r="K14" s="298"/>
      <c r="L14" s="243"/>
    </row>
    <row r="15" spans="2:17">
      <c r="B15" s="1">
        <v>1041.3499999999999</v>
      </c>
      <c r="C15" s="1">
        <v>35</v>
      </c>
      <c r="D15" s="1">
        <v>30</v>
      </c>
      <c r="F15" s="325">
        <v>75</v>
      </c>
      <c r="G15" s="280"/>
      <c r="H15" s="306"/>
      <c r="I15" s="12"/>
      <c r="J15" s="197"/>
      <c r="K15" s="298"/>
      <c r="L15" s="242"/>
    </row>
    <row r="16" spans="2:17">
      <c r="B16" s="1">
        <v>2040.34</v>
      </c>
      <c r="C16" s="1">
        <v>385</v>
      </c>
      <c r="F16" s="311">
        <v>120</v>
      </c>
      <c r="G16" s="280"/>
      <c r="H16" s="280"/>
      <c r="I16" s="12"/>
      <c r="J16" s="197"/>
      <c r="K16" s="298"/>
      <c r="L16" s="242"/>
    </row>
    <row r="17" spans="2:13">
      <c r="B17" s="1">
        <v>527.51</v>
      </c>
      <c r="C17" s="1">
        <v>99</v>
      </c>
      <c r="F17" s="197">
        <v>250</v>
      </c>
      <c r="G17" s="280"/>
      <c r="H17" s="279"/>
      <c r="I17" s="12"/>
      <c r="J17" s="12"/>
      <c r="K17" s="298"/>
      <c r="L17" s="242"/>
    </row>
    <row r="18" spans="2:13">
      <c r="B18" s="1">
        <v>651.53</v>
      </c>
      <c r="C18" s="7">
        <f>SUM(C2:C17)</f>
        <v>944.3</v>
      </c>
      <c r="D18" s="7">
        <f>SUM(D2:D15)</f>
        <v>3940</v>
      </c>
      <c r="F18" s="197">
        <v>78</v>
      </c>
      <c r="I18" s="198"/>
      <c r="J18" s="325"/>
      <c r="K18" s="298"/>
      <c r="L18" s="242"/>
    </row>
    <row r="19" spans="2:13">
      <c r="B19" s="1">
        <v>382.84</v>
      </c>
      <c r="H19" s="252"/>
      <c r="I19" s="198"/>
      <c r="J19" s="12"/>
      <c r="K19" s="298"/>
      <c r="L19" s="242"/>
    </row>
    <row r="20" spans="2:13">
      <c r="B20" s="1">
        <v>277.33999999999997</v>
      </c>
      <c r="I20" s="238"/>
      <c r="J20" s="314"/>
      <c r="K20" s="80"/>
      <c r="L20" s="242"/>
    </row>
    <row r="21" spans="2:13">
      <c r="F21" s="328">
        <f>SUM(F3:F19)</f>
        <v>2119</v>
      </c>
      <c r="H21" s="210"/>
      <c r="I21" s="238"/>
      <c r="J21" s="325"/>
      <c r="K21" s="80"/>
      <c r="L21" s="242"/>
    </row>
    <row r="22" spans="2:13" ht="17.25">
      <c r="B22" s="1">
        <v>338.97</v>
      </c>
      <c r="D22" s="8">
        <f>B48+C18+D18</f>
        <v>27529.893000000004</v>
      </c>
      <c r="F22" s="328" t="s">
        <v>414</v>
      </c>
      <c r="I22" s="198"/>
      <c r="J22" s="319"/>
      <c r="K22" s="80"/>
      <c r="L22" s="242"/>
    </row>
    <row r="23" spans="2:13">
      <c r="B23" s="1">
        <v>465.12</v>
      </c>
      <c r="F23" s="319">
        <f>F21*90%</f>
        <v>1907.1000000000001</v>
      </c>
      <c r="G23" s="266">
        <f>SUM(G3:G6)</f>
        <v>340</v>
      </c>
      <c r="H23" s="211">
        <v>300</v>
      </c>
      <c r="I23" s="79"/>
      <c r="J23" s="328">
        <f>SUM(F23:H23)</f>
        <v>2547.1000000000004</v>
      </c>
      <c r="K23" s="80"/>
      <c r="L23" s="242"/>
    </row>
    <row r="24" spans="2:13">
      <c r="B24" s="1">
        <v>90.17</v>
      </c>
      <c r="H24" s="186"/>
      <c r="I24" s="12"/>
      <c r="J24" s="328" t="s">
        <v>404</v>
      </c>
      <c r="K24" s="80"/>
      <c r="L24" s="243"/>
    </row>
    <row r="25" spans="2:13">
      <c r="B25" s="1">
        <v>2250.2800000000002</v>
      </c>
      <c r="I25" s="12"/>
      <c r="J25" s="328">
        <f>J23*80%</f>
        <v>2037.6800000000003</v>
      </c>
      <c r="K25" s="300"/>
      <c r="L25" s="242"/>
    </row>
    <row r="26" spans="2:13">
      <c r="I26" s="12" t="s">
        <v>405</v>
      </c>
      <c r="J26" s="12">
        <v>2000</v>
      </c>
      <c r="K26" s="80"/>
      <c r="L26" s="242"/>
    </row>
    <row r="27" spans="2:13">
      <c r="B27" s="1">
        <v>2624.93</v>
      </c>
      <c r="F27" s="197"/>
      <c r="I27" s="238"/>
      <c r="J27" s="12"/>
      <c r="K27" s="298"/>
      <c r="L27" s="242"/>
    </row>
    <row r="28" spans="2:13">
      <c r="B28" s="1">
        <v>969.09</v>
      </c>
      <c r="F28" s="197"/>
      <c r="H28" s="191"/>
      <c r="I28" s="198"/>
      <c r="J28" s="328" t="s">
        <v>415</v>
      </c>
      <c r="K28" s="298"/>
    </row>
    <row r="29" spans="2:13">
      <c r="B29" s="1">
        <v>557.41</v>
      </c>
      <c r="H29" s="194"/>
      <c r="I29" s="12"/>
      <c r="J29" s="12"/>
      <c r="K29" s="300"/>
      <c r="L29" s="242"/>
    </row>
    <row r="30" spans="2:13">
      <c r="B30" s="1">
        <v>1942.89</v>
      </c>
      <c r="E30" s="281"/>
      <c r="F30" s="312"/>
      <c r="G30" s="255"/>
      <c r="H30" s="255"/>
      <c r="I30" s="5"/>
      <c r="J30" s="12"/>
      <c r="K30" s="301"/>
      <c r="L30" s="242"/>
      <c r="M30" s="2"/>
    </row>
    <row r="31" spans="2:13">
      <c r="B31" s="1">
        <v>222.54</v>
      </c>
      <c r="E31" s="281"/>
      <c r="F31" s="319"/>
      <c r="G31" s="245"/>
      <c r="H31" s="245"/>
      <c r="I31" s="12"/>
      <c r="J31" s="319"/>
      <c r="K31" s="80"/>
      <c r="L31" s="242"/>
    </row>
    <row r="32" spans="2:13">
      <c r="E32" s="281"/>
      <c r="F32" s="312"/>
      <c r="I32" s="12"/>
      <c r="J32" s="312"/>
      <c r="K32" s="80"/>
      <c r="L32" s="242"/>
    </row>
    <row r="33" spans="2:15">
      <c r="B33" s="1">
        <v>911.1</v>
      </c>
      <c r="E33" s="282"/>
      <c r="F33" s="295"/>
      <c r="G33" s="241"/>
      <c r="H33" s="241"/>
      <c r="I33" s="12"/>
      <c r="J33" s="319"/>
      <c r="K33" s="80"/>
    </row>
    <row r="34" spans="2:15">
      <c r="B34" s="1">
        <v>134.59</v>
      </c>
      <c r="E34" s="281"/>
      <c r="F34" s="312"/>
      <c r="G34" s="254"/>
      <c r="H34" s="254"/>
      <c r="I34" s="197"/>
      <c r="J34" s="319"/>
      <c r="K34" s="80"/>
    </row>
    <row r="35" spans="2:15">
      <c r="B35" s="1">
        <v>1493.56</v>
      </c>
      <c r="E35" s="282"/>
      <c r="F35" s="315"/>
      <c r="I35" s="238"/>
      <c r="J35" s="12"/>
      <c r="K35" s="298"/>
    </row>
    <row r="36" spans="2:15">
      <c r="B36" s="1">
        <v>267.93</v>
      </c>
      <c r="E36" s="282"/>
      <c r="G36" s="239"/>
      <c r="H36" s="239"/>
      <c r="I36" s="198"/>
      <c r="J36" s="12"/>
      <c r="K36" s="300"/>
    </row>
    <row r="37" spans="2:15">
      <c r="B37" s="1">
        <v>267.93</v>
      </c>
      <c r="G37" s="236"/>
      <c r="H37" s="236"/>
      <c r="I37" s="12"/>
      <c r="J37" s="319"/>
      <c r="K37" s="80"/>
    </row>
    <row r="38" spans="2:15">
      <c r="B38" s="1">
        <v>602.95000000000005</v>
      </c>
      <c r="F38" s="287"/>
      <c r="G38" s="277"/>
      <c r="H38" s="277"/>
      <c r="I38" s="12"/>
      <c r="J38" s="315"/>
      <c r="K38" s="298"/>
    </row>
    <row r="39" spans="2:15">
      <c r="B39" s="1">
        <v>214.49</v>
      </c>
      <c r="F39" s="294"/>
      <c r="G39" s="256"/>
      <c r="H39" s="256"/>
      <c r="I39" s="5"/>
      <c r="J39" s="12"/>
      <c r="K39" s="298"/>
    </row>
    <row r="40" spans="2:15">
      <c r="B40" s="1">
        <v>434.6</v>
      </c>
      <c r="G40" s="277"/>
      <c r="H40" s="277"/>
      <c r="I40" s="198"/>
      <c r="J40" s="312"/>
      <c r="K40" s="298"/>
    </row>
    <row r="41" spans="2:15">
      <c r="B41" s="1">
        <v>1005.56</v>
      </c>
      <c r="F41" s="293"/>
      <c r="G41" s="237"/>
      <c r="H41" s="237"/>
      <c r="I41" s="198"/>
      <c r="J41" s="315"/>
      <c r="K41" s="298"/>
    </row>
    <row r="42" spans="2:15">
      <c r="B42" s="1">
        <v>190.96</v>
      </c>
      <c r="F42" s="303"/>
      <c r="G42" s="241"/>
      <c r="H42" s="241"/>
      <c r="I42" s="79"/>
      <c r="J42" s="80"/>
      <c r="K42" s="298"/>
      <c r="L42" s="268"/>
    </row>
    <row r="43" spans="2:15">
      <c r="B43" s="1">
        <v>27.78</v>
      </c>
      <c r="I43" s="79"/>
      <c r="J43" s="197"/>
      <c r="K43" s="298"/>
    </row>
    <row r="44" spans="2:15">
      <c r="B44" s="1">
        <v>100.95</v>
      </c>
      <c r="F44" s="304"/>
      <c r="J44" s="197"/>
      <c r="K44" s="298"/>
      <c r="O44" s="3"/>
    </row>
    <row r="45" spans="2:15">
      <c r="B45" s="1">
        <v>759.61</v>
      </c>
      <c r="G45" s="263"/>
      <c r="H45" s="263"/>
      <c r="I45" s="79"/>
      <c r="J45" s="197"/>
    </row>
    <row r="46" spans="2:15">
      <c r="F46" s="310"/>
      <c r="G46" s="264"/>
      <c r="H46" s="239"/>
      <c r="I46" s="12"/>
      <c r="J46" s="304"/>
      <c r="O46" s="3"/>
    </row>
    <row r="47" spans="2:15" ht="17.25">
      <c r="B47" s="1">
        <f>SUM(B2:B45)</f>
        <v>25161.770000000004</v>
      </c>
      <c r="G47" s="257"/>
      <c r="H47" s="270"/>
      <c r="I47" s="79"/>
      <c r="J47" s="295"/>
      <c r="K47" s="302"/>
    </row>
    <row r="48" spans="2:15">
      <c r="B48" s="7">
        <f>B47*90%</f>
        <v>22645.593000000004</v>
      </c>
      <c r="G48" s="305"/>
      <c r="H48" s="305"/>
      <c r="I48" s="197"/>
      <c r="J48" s="197"/>
    </row>
    <row r="49" spans="6:10">
      <c r="G49" s="235"/>
      <c r="H49" s="235"/>
      <c r="I49" s="197"/>
      <c r="J49" s="197"/>
    </row>
    <row r="50" spans="6:10">
      <c r="G50" s="241"/>
      <c r="H50" s="241"/>
      <c r="I50" s="198"/>
      <c r="J50" s="198"/>
    </row>
    <row r="51" spans="6:10">
      <c r="G51" s="252"/>
      <c r="H51" s="238"/>
      <c r="I51" s="238"/>
      <c r="J51" s="197"/>
    </row>
    <row r="52" spans="6:10">
      <c r="G52" s="106"/>
      <c r="H52" s="238"/>
      <c r="I52" s="198"/>
      <c r="J52" s="198"/>
    </row>
    <row r="53" spans="6:10">
      <c r="G53" s="245"/>
      <c r="H53" s="245"/>
      <c r="I53" s="197"/>
      <c r="J53" s="267"/>
    </row>
    <row r="54" spans="6:10">
      <c r="G54" s="253"/>
      <c r="H54" s="5"/>
      <c r="I54" s="198"/>
      <c r="J54" s="12"/>
    </row>
    <row r="55" spans="6:10">
      <c r="F55" s="312"/>
      <c r="G55" s="106"/>
      <c r="H55" s="106"/>
      <c r="I55" s="197"/>
      <c r="J55" s="267"/>
    </row>
    <row r="56" spans="6:10">
      <c r="F56" s="303"/>
      <c r="G56" s="313"/>
      <c r="H56" s="252"/>
      <c r="I56" s="198"/>
      <c r="J56" s="313"/>
    </row>
    <row r="57" spans="6:10">
      <c r="G57" s="277"/>
      <c r="H57" s="252"/>
      <c r="I57" s="198"/>
      <c r="J57" s="313"/>
    </row>
    <row r="58" spans="6:10">
      <c r="G58" s="106"/>
      <c r="H58" s="252"/>
      <c r="I58" s="79"/>
      <c r="J58" s="303"/>
    </row>
    <row r="59" spans="6:10">
      <c r="F59" s="295"/>
      <c r="G59" s="240"/>
      <c r="H59" s="240"/>
      <c r="I59" s="12"/>
      <c r="J59" s="12"/>
    </row>
    <row r="60" spans="6:10">
      <c r="G60" s="296"/>
      <c r="H60" s="262"/>
      <c r="I60" s="5"/>
      <c r="J60" s="12"/>
    </row>
    <row r="61" spans="6:10">
      <c r="G61" s="106"/>
      <c r="H61" s="5"/>
      <c r="I61" s="5"/>
      <c r="J61" s="12"/>
    </row>
    <row r="62" spans="6:10">
      <c r="I62" s="197"/>
      <c r="J62" s="197"/>
    </row>
    <row r="63" spans="6:10">
      <c r="I63" s="197"/>
      <c r="J63" s="238"/>
    </row>
    <row r="64" spans="6:10">
      <c r="I64" s="197"/>
    </row>
    <row r="65" spans="8:10">
      <c r="H65" s="238"/>
      <c r="I65" s="198"/>
      <c r="J65" s="261"/>
    </row>
    <row r="66" spans="8:10">
      <c r="H66" s="238"/>
      <c r="I66" s="238"/>
      <c r="J66" s="266"/>
    </row>
    <row r="67" spans="8:10">
      <c r="H67" s="238"/>
      <c r="I67" s="238"/>
      <c r="J67" s="265"/>
    </row>
    <row r="68" spans="8:10">
      <c r="J68" s="266"/>
    </row>
    <row r="69" spans="8:10">
      <c r="I69" s="278"/>
      <c r="J69" s="5"/>
    </row>
    <row r="70" spans="8:10">
      <c r="I70" s="278"/>
      <c r="J70" s="5"/>
    </row>
    <row r="71" spans="8:10" ht="17.25">
      <c r="I71" s="278"/>
      <c r="J71" s="10"/>
    </row>
    <row r="77" spans="8:10" ht="17.25">
      <c r="J77" s="212"/>
    </row>
  </sheetData>
  <pageMargins left="0.39370078740157499" right="0.196850393700787" top="0.39370078740157499" bottom="0.196850393700787" header="0.31496062992126" footer="0.31496062992126"/>
  <pageSetup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BFE2-AEDA-41CD-90FF-4701864C644D}">
  <dimension ref="A2:F85"/>
  <sheetViews>
    <sheetView workbookViewId="0">
      <selection activeCell="F2" sqref="F2:F6"/>
    </sheetView>
  </sheetViews>
  <sheetFormatPr defaultRowHeight="15"/>
  <cols>
    <col min="1" max="1" width="22.42578125" customWidth="1"/>
    <col min="2" max="2" width="14.7109375" style="1" customWidth="1"/>
    <col min="3" max="3" width="11.5703125" style="1" bestFit="1" customWidth="1"/>
    <col min="4" max="5" width="9.140625" style="1"/>
  </cols>
  <sheetData>
    <row r="2" spans="1:6" s="21" customFormat="1" ht="35.1" customHeight="1">
      <c r="A2" s="195" t="s">
        <v>269</v>
      </c>
      <c r="B2" s="201"/>
      <c r="C2" s="201"/>
      <c r="D2" s="201"/>
      <c r="E2" s="201"/>
      <c r="F2" s="284" t="s">
        <v>399</v>
      </c>
    </row>
    <row r="3" spans="1:6" s="21" customFormat="1" ht="35.1" customHeight="1">
      <c r="A3" s="195" t="s">
        <v>270</v>
      </c>
      <c r="B3" s="201"/>
      <c r="C3" s="201"/>
      <c r="D3" s="201"/>
      <c r="E3" s="201"/>
      <c r="F3" s="284" t="s">
        <v>400</v>
      </c>
    </row>
    <row r="4" spans="1:6" s="21" customFormat="1" ht="35.1" customHeight="1">
      <c r="A4" s="195" t="s">
        <v>273</v>
      </c>
      <c r="B4" s="201"/>
      <c r="C4" s="201"/>
      <c r="D4" s="201"/>
      <c r="E4" s="201"/>
      <c r="F4" s="284" t="s">
        <v>403</v>
      </c>
    </row>
    <row r="5" spans="1:6" s="21" customFormat="1" ht="35.1" customHeight="1">
      <c r="A5" s="195" t="s">
        <v>160</v>
      </c>
      <c r="B5" s="201"/>
      <c r="C5" s="201"/>
      <c r="D5" s="201"/>
      <c r="E5" s="201"/>
      <c r="F5" s="284" t="s">
        <v>401</v>
      </c>
    </row>
    <row r="6" spans="1:6" s="21" customFormat="1" ht="35.1" customHeight="1">
      <c r="A6" s="195" t="s">
        <v>324</v>
      </c>
      <c r="B6" s="201"/>
      <c r="C6" s="201"/>
      <c r="D6" s="201"/>
      <c r="E6" s="201"/>
      <c r="F6" s="284" t="s">
        <v>402</v>
      </c>
    </row>
    <row r="7" spans="1:6" s="21" customFormat="1" ht="35.1" customHeight="1">
      <c r="A7" s="195" t="s">
        <v>274</v>
      </c>
      <c r="B7" s="201"/>
      <c r="C7" s="201"/>
      <c r="D7" s="201"/>
      <c r="E7" s="201"/>
    </row>
    <row r="8" spans="1:6" s="21" customFormat="1" ht="35.1" customHeight="1">
      <c r="A8" s="195" t="s">
        <v>276</v>
      </c>
      <c r="B8" s="201"/>
      <c r="C8" s="201"/>
      <c r="D8" s="201"/>
      <c r="E8" s="201"/>
    </row>
    <row r="9" spans="1:6" s="21" customFormat="1" ht="35.1" customHeight="1">
      <c r="A9" s="195" t="s">
        <v>325</v>
      </c>
      <c r="B9" s="201"/>
      <c r="C9" s="201"/>
      <c r="D9" s="201"/>
      <c r="E9" s="201"/>
    </row>
    <row r="10" spans="1:6">
      <c r="F10" s="21"/>
    </row>
    <row r="11" spans="1:6">
      <c r="F11" s="21"/>
    </row>
    <row r="12" spans="1:6">
      <c r="F12" s="21"/>
    </row>
    <row r="13" spans="1:6">
      <c r="F13" s="21"/>
    </row>
    <row r="14" spans="1:6" ht="46.5">
      <c r="A14" s="196" t="s">
        <v>326</v>
      </c>
      <c r="F14" s="21"/>
    </row>
    <row r="15" spans="1:6">
      <c r="F15" s="21"/>
    </row>
    <row r="16" spans="1:6">
      <c r="F16" s="21"/>
    </row>
    <row r="17" spans="1:6">
      <c r="F17" s="21"/>
    </row>
    <row r="18" spans="1:6">
      <c r="A18" s="205" t="s">
        <v>368</v>
      </c>
      <c r="B18" s="206" t="s">
        <v>369</v>
      </c>
      <c r="C18" s="206" t="s">
        <v>373</v>
      </c>
      <c r="F18" s="21"/>
    </row>
    <row r="19" spans="1:6">
      <c r="A19" s="204" t="s">
        <v>355</v>
      </c>
      <c r="B19" s="1">
        <v>936.94</v>
      </c>
      <c r="C19" s="1">
        <f>B19/7</f>
        <v>133.84857142857143</v>
      </c>
      <c r="F19" s="21"/>
    </row>
    <row r="20" spans="1:6">
      <c r="A20" s="205" t="s">
        <v>356</v>
      </c>
      <c r="B20" s="1">
        <v>620.20000000000005</v>
      </c>
      <c r="C20" s="1">
        <f t="shared" ref="C20:C31" si="0">B20/7</f>
        <v>88.600000000000009</v>
      </c>
      <c r="F20" s="21"/>
    </row>
    <row r="21" spans="1:6">
      <c r="A21" s="205" t="s">
        <v>357</v>
      </c>
      <c r="B21" s="1">
        <v>853.4</v>
      </c>
      <c r="C21" s="1">
        <f t="shared" si="0"/>
        <v>121.91428571428571</v>
      </c>
      <c r="F21" s="21"/>
    </row>
    <row r="22" spans="1:6">
      <c r="A22" s="205" t="s">
        <v>358</v>
      </c>
      <c r="B22" s="1">
        <v>689.4</v>
      </c>
      <c r="C22" s="1">
        <f t="shared" si="0"/>
        <v>98.48571428571428</v>
      </c>
      <c r="F22" s="21"/>
    </row>
    <row r="23" spans="1:6">
      <c r="A23" s="205" t="s">
        <v>359</v>
      </c>
      <c r="B23" s="1">
        <v>674.4</v>
      </c>
      <c r="C23" s="1">
        <f t="shared" si="0"/>
        <v>96.342857142857142</v>
      </c>
      <c r="F23" s="21"/>
    </row>
    <row r="24" spans="1:6">
      <c r="A24" s="205" t="s">
        <v>360</v>
      </c>
      <c r="B24" s="1">
        <v>739.8</v>
      </c>
      <c r="C24" s="1">
        <f t="shared" si="0"/>
        <v>105.68571428571428</v>
      </c>
      <c r="F24" s="21"/>
    </row>
    <row r="25" spans="1:6">
      <c r="A25" s="205" t="s">
        <v>361</v>
      </c>
      <c r="B25" s="1">
        <v>635.20000000000005</v>
      </c>
      <c r="C25" s="1">
        <f t="shared" si="0"/>
        <v>90.742857142857147</v>
      </c>
      <c r="F25" s="21"/>
    </row>
    <row r="26" spans="1:6">
      <c r="A26" s="205" t="s">
        <v>362</v>
      </c>
      <c r="B26" s="1">
        <v>1010.05</v>
      </c>
      <c r="C26" s="1">
        <f t="shared" si="0"/>
        <v>144.29285714285714</v>
      </c>
      <c r="F26" s="21"/>
    </row>
    <row r="27" spans="1:6">
      <c r="A27" s="205" t="s">
        <v>363</v>
      </c>
      <c r="B27" s="1">
        <v>1133.57</v>
      </c>
      <c r="C27" s="1">
        <f t="shared" si="0"/>
        <v>161.93857142857141</v>
      </c>
      <c r="F27" s="21"/>
    </row>
    <row r="28" spans="1:6">
      <c r="A28" s="205" t="s">
        <v>364</v>
      </c>
      <c r="B28" s="1">
        <v>1504.83</v>
      </c>
      <c r="C28" s="1">
        <f t="shared" si="0"/>
        <v>214.97571428571428</v>
      </c>
      <c r="F28" s="21"/>
    </row>
    <row r="29" spans="1:6">
      <c r="A29" s="205" t="s">
        <v>365</v>
      </c>
      <c r="B29" s="1">
        <v>1290.45</v>
      </c>
      <c r="C29" s="1">
        <f t="shared" si="0"/>
        <v>184.35</v>
      </c>
      <c r="F29" s="21"/>
    </row>
    <row r="30" spans="1:6">
      <c r="A30" s="205" t="s">
        <v>366</v>
      </c>
      <c r="B30" s="1">
        <v>1329.96</v>
      </c>
      <c r="C30" s="1">
        <f t="shared" si="0"/>
        <v>189.99428571428572</v>
      </c>
      <c r="F30" s="21"/>
    </row>
    <row r="31" spans="1:6">
      <c r="A31" s="205" t="s">
        <v>367</v>
      </c>
      <c r="B31" s="1">
        <v>1491.44</v>
      </c>
      <c r="C31" s="1">
        <f t="shared" si="0"/>
        <v>213.06285714285715</v>
      </c>
      <c r="F31" s="21"/>
    </row>
    <row r="32" spans="1:6">
      <c r="F32" s="21"/>
    </row>
    <row r="33" spans="1:6">
      <c r="A33" s="205" t="s">
        <v>370</v>
      </c>
      <c r="B33" s="208" t="s">
        <v>371</v>
      </c>
      <c r="C33" s="208" t="s">
        <v>372</v>
      </c>
      <c r="F33" s="21"/>
    </row>
    <row r="34" spans="1:6">
      <c r="A34" s="207">
        <v>44470</v>
      </c>
      <c r="B34" s="1">
        <v>3038.65</v>
      </c>
      <c r="C34" s="1">
        <f>B34/31</f>
        <v>98.020967741935493</v>
      </c>
      <c r="F34" s="21"/>
    </row>
    <row r="35" spans="1:6">
      <c r="A35" s="207">
        <v>44501</v>
      </c>
      <c r="B35" s="1">
        <v>3113.62</v>
      </c>
      <c r="C35" s="1">
        <f>B35/30</f>
        <v>103.78733333333334</v>
      </c>
      <c r="F35" s="21"/>
    </row>
    <row r="36" spans="1:6">
      <c r="A36" s="207">
        <v>44531</v>
      </c>
      <c r="B36" s="1">
        <v>1633.96</v>
      </c>
      <c r="C36" s="1">
        <f>B36/31</f>
        <v>52.708387096774196</v>
      </c>
      <c r="F36" s="21"/>
    </row>
    <row r="37" spans="1:6">
      <c r="F37" s="21"/>
    </row>
    <row r="38" spans="1:6">
      <c r="C38" s="1">
        <f>SUM(C19:C36)</f>
        <v>2098.7509738863287</v>
      </c>
      <c r="F38" s="21"/>
    </row>
    <row r="39" spans="1:6">
      <c r="F39" s="21"/>
    </row>
    <row r="40" spans="1:6">
      <c r="C40" s="7">
        <f>C38/16</f>
        <v>131.17193586789554</v>
      </c>
      <c r="F40" s="21"/>
    </row>
    <row r="41" spans="1:6">
      <c r="F41" s="21"/>
    </row>
    <row r="42" spans="1:6">
      <c r="F42" s="21"/>
    </row>
    <row r="43" spans="1:6">
      <c r="F43" s="21"/>
    </row>
    <row r="44" spans="1:6">
      <c r="F44" s="21"/>
    </row>
    <row r="45" spans="1:6">
      <c r="F45" s="21"/>
    </row>
    <row r="46" spans="1:6">
      <c r="F46" s="21"/>
    </row>
    <row r="47" spans="1:6">
      <c r="F47" s="21"/>
    </row>
    <row r="48" spans="1:6">
      <c r="F48" s="21"/>
    </row>
    <row r="49" spans="6:6">
      <c r="F49" s="21"/>
    </row>
    <row r="50" spans="6:6">
      <c r="F50" s="21"/>
    </row>
    <row r="51" spans="6:6">
      <c r="F51" s="21"/>
    </row>
    <row r="52" spans="6:6">
      <c r="F52" s="21"/>
    </row>
    <row r="53" spans="6:6">
      <c r="F53" s="21"/>
    </row>
    <row r="54" spans="6:6">
      <c r="F54" s="21"/>
    </row>
    <row r="55" spans="6:6">
      <c r="F55" s="21"/>
    </row>
    <row r="56" spans="6:6">
      <c r="F56" s="21"/>
    </row>
    <row r="57" spans="6:6">
      <c r="F57" s="21"/>
    </row>
    <row r="58" spans="6:6">
      <c r="F58" s="21"/>
    </row>
    <row r="59" spans="6:6">
      <c r="F59" s="21"/>
    </row>
    <row r="60" spans="6:6">
      <c r="F60" s="21"/>
    </row>
    <row r="61" spans="6:6">
      <c r="F61" s="21"/>
    </row>
    <row r="62" spans="6:6">
      <c r="F62" s="21"/>
    </row>
    <row r="63" spans="6:6">
      <c r="F63" s="21"/>
    </row>
    <row r="64" spans="6:6">
      <c r="F64" s="21"/>
    </row>
    <row r="65" spans="6:6">
      <c r="F65" s="21"/>
    </row>
    <row r="66" spans="6:6">
      <c r="F66" s="21"/>
    </row>
    <row r="67" spans="6:6">
      <c r="F67" s="21"/>
    </row>
    <row r="68" spans="6:6">
      <c r="F68" s="21"/>
    </row>
    <row r="69" spans="6:6">
      <c r="F69" s="21"/>
    </row>
    <row r="70" spans="6:6">
      <c r="F70" s="21"/>
    </row>
    <row r="71" spans="6:6">
      <c r="F71" s="21"/>
    </row>
    <row r="72" spans="6:6">
      <c r="F72" s="21"/>
    </row>
    <row r="73" spans="6:6">
      <c r="F73" s="21"/>
    </row>
    <row r="74" spans="6:6">
      <c r="F74" s="21"/>
    </row>
    <row r="75" spans="6:6">
      <c r="F75" s="21"/>
    </row>
    <row r="76" spans="6:6">
      <c r="F76" s="21"/>
    </row>
    <row r="77" spans="6:6">
      <c r="F77" s="21"/>
    </row>
    <row r="78" spans="6:6">
      <c r="F78" s="21"/>
    </row>
    <row r="79" spans="6:6">
      <c r="F79" s="21"/>
    </row>
    <row r="80" spans="6:6">
      <c r="F80" s="21"/>
    </row>
    <row r="81" spans="6:6">
      <c r="F81" s="21"/>
    </row>
    <row r="82" spans="6:6">
      <c r="F82" s="21"/>
    </row>
    <row r="83" spans="6:6">
      <c r="F83" s="21"/>
    </row>
    <row r="85" spans="6:6">
      <c r="F85">
        <f>SUM(F2:F83)</f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1F7A0-4F15-428A-9049-267808351FE0}">
  <dimension ref="A2:J31"/>
  <sheetViews>
    <sheetView topLeftCell="A10" workbookViewId="0">
      <selection activeCell="B19" sqref="B19:C31"/>
    </sheetView>
  </sheetViews>
  <sheetFormatPr defaultRowHeight="15"/>
  <cols>
    <col min="1" max="1" width="7" customWidth="1"/>
    <col min="2" max="2" width="41.140625" bestFit="1" customWidth="1"/>
    <col min="3" max="3" width="23.28515625" customWidth="1"/>
    <col min="4" max="4" width="12.28515625" customWidth="1"/>
    <col min="5" max="5" width="24.85546875" customWidth="1"/>
    <col min="6" max="6" width="13.28515625" customWidth="1"/>
    <col min="7" max="7" width="16.85546875" customWidth="1"/>
    <col min="8" max="8" width="14.85546875" customWidth="1"/>
    <col min="9" max="9" width="14.28515625" customWidth="1"/>
    <col min="10" max="10" width="25.85546875" bestFit="1" customWidth="1"/>
  </cols>
  <sheetData>
    <row r="2" spans="1:10">
      <c r="A2" s="162"/>
      <c r="B2" s="162" t="s">
        <v>298</v>
      </c>
      <c r="C2" s="162" t="s">
        <v>299</v>
      </c>
      <c r="D2" s="162" t="s">
        <v>300</v>
      </c>
      <c r="E2" s="162" t="s">
        <v>301</v>
      </c>
      <c r="F2" s="162" t="s">
        <v>302</v>
      </c>
      <c r="G2" s="162" t="s">
        <v>303</v>
      </c>
      <c r="H2" s="162" t="s">
        <v>304</v>
      </c>
      <c r="I2" s="162" t="s">
        <v>305</v>
      </c>
      <c r="J2" s="24"/>
    </row>
    <row r="3" spans="1:10">
      <c r="A3" s="24">
        <v>1</v>
      </c>
      <c r="B3" s="24" t="s">
        <v>280</v>
      </c>
      <c r="C3" s="163">
        <v>44134</v>
      </c>
      <c r="D3" s="24" t="s">
        <v>138</v>
      </c>
      <c r="E3" s="24" t="s">
        <v>281</v>
      </c>
      <c r="F3" s="24" t="s">
        <v>282</v>
      </c>
      <c r="G3" s="163">
        <v>44114</v>
      </c>
      <c r="H3" s="24"/>
      <c r="I3" s="24" t="s">
        <v>283</v>
      </c>
      <c r="J3" s="24"/>
    </row>
    <row r="4" spans="1:10">
      <c r="A4" s="24">
        <v>2</v>
      </c>
      <c r="B4" s="24" t="s">
        <v>284</v>
      </c>
      <c r="C4" s="163">
        <v>44134</v>
      </c>
      <c r="D4" s="24" t="s">
        <v>285</v>
      </c>
      <c r="E4" s="24" t="s">
        <v>286</v>
      </c>
      <c r="F4" s="24"/>
      <c r="G4" s="163">
        <v>44069</v>
      </c>
      <c r="H4" s="24"/>
      <c r="I4" s="24" t="s">
        <v>283</v>
      </c>
      <c r="J4" s="24"/>
    </row>
    <row r="5" spans="1:10">
      <c r="A5" s="24">
        <v>3</v>
      </c>
      <c r="B5" s="24" t="s">
        <v>287</v>
      </c>
      <c r="C5" s="163">
        <v>44134</v>
      </c>
      <c r="D5" s="24" t="s">
        <v>137</v>
      </c>
      <c r="E5" s="24" t="s">
        <v>288</v>
      </c>
      <c r="F5" s="24" t="s">
        <v>289</v>
      </c>
      <c r="G5" s="163">
        <v>41620</v>
      </c>
      <c r="H5" s="24"/>
      <c r="I5" s="24" t="s">
        <v>283</v>
      </c>
      <c r="J5" s="164" t="s">
        <v>306</v>
      </c>
    </row>
    <row r="6" spans="1:10">
      <c r="A6" s="24">
        <v>4</v>
      </c>
      <c r="B6" s="24" t="s">
        <v>290</v>
      </c>
      <c r="C6" s="163">
        <v>44133</v>
      </c>
      <c r="D6" s="24" t="s">
        <v>58</v>
      </c>
      <c r="E6" s="24" t="s">
        <v>291</v>
      </c>
      <c r="F6" s="24" t="s">
        <v>292</v>
      </c>
      <c r="G6" s="163">
        <v>42480</v>
      </c>
      <c r="H6" s="24"/>
      <c r="I6" s="24" t="s">
        <v>283</v>
      </c>
      <c r="J6" s="24"/>
    </row>
    <row r="7" spans="1:10">
      <c r="A7" s="24">
        <v>5</v>
      </c>
      <c r="B7" s="24" t="s">
        <v>293</v>
      </c>
      <c r="C7" s="163">
        <v>44134</v>
      </c>
      <c r="D7" s="24" t="s">
        <v>294</v>
      </c>
      <c r="E7" s="24" t="s">
        <v>295</v>
      </c>
      <c r="F7" s="24" t="s">
        <v>296</v>
      </c>
      <c r="G7" s="163">
        <v>44132</v>
      </c>
      <c r="H7" s="24"/>
      <c r="I7" s="24" t="s">
        <v>297</v>
      </c>
      <c r="J7" s="24"/>
    </row>
    <row r="11" spans="1:10">
      <c r="A11" s="15" t="s">
        <v>337</v>
      </c>
      <c r="B11" s="15" t="s">
        <v>338</v>
      </c>
      <c r="C11" s="15" t="s">
        <v>223</v>
      </c>
      <c r="D11" s="15" t="s">
        <v>136</v>
      </c>
      <c r="E11" s="15" t="s">
        <v>339</v>
      </c>
    </row>
    <row r="12" spans="1:10">
      <c r="A12" s="24">
        <v>1</v>
      </c>
      <c r="B12" s="24" t="s">
        <v>340</v>
      </c>
      <c r="C12" s="24" t="s">
        <v>346</v>
      </c>
      <c r="D12" s="202" t="s">
        <v>151</v>
      </c>
      <c r="E12" s="202" t="s">
        <v>347</v>
      </c>
    </row>
    <row r="13" spans="1:10">
      <c r="A13" s="24">
        <v>2</v>
      </c>
      <c r="B13" s="24" t="s">
        <v>341</v>
      </c>
      <c r="C13" s="24" t="s">
        <v>348</v>
      </c>
      <c r="D13" s="202" t="s">
        <v>152</v>
      </c>
      <c r="E13" s="203" t="s">
        <v>353</v>
      </c>
    </row>
    <row r="14" spans="1:10">
      <c r="A14" s="24">
        <v>3</v>
      </c>
      <c r="B14" s="24" t="s">
        <v>342</v>
      </c>
      <c r="C14" s="24" t="s">
        <v>349</v>
      </c>
      <c r="D14" s="202" t="s">
        <v>152</v>
      </c>
      <c r="E14" s="203" t="s">
        <v>354</v>
      </c>
    </row>
    <row r="15" spans="1:10">
      <c r="A15" s="24">
        <v>4</v>
      </c>
      <c r="B15" s="24" t="s">
        <v>343</v>
      </c>
      <c r="C15" s="24" t="s">
        <v>350</v>
      </c>
      <c r="D15" s="202" t="s">
        <v>151</v>
      </c>
      <c r="E15" s="209" t="s">
        <v>374</v>
      </c>
    </row>
    <row r="16" spans="1:10">
      <c r="A16" s="24">
        <v>5</v>
      </c>
      <c r="B16" s="24" t="s">
        <v>344</v>
      </c>
      <c r="C16" s="24" t="s">
        <v>351</v>
      </c>
      <c r="D16" s="202" t="s">
        <v>151</v>
      </c>
      <c r="E16" s="209" t="s">
        <v>375</v>
      </c>
    </row>
    <row r="17" spans="1:5">
      <c r="A17" s="24">
        <v>6</v>
      </c>
      <c r="B17" s="24" t="s">
        <v>345</v>
      </c>
      <c r="C17" s="24" t="s">
        <v>352</v>
      </c>
      <c r="D17" s="202" t="s">
        <v>151</v>
      </c>
      <c r="E17" s="209" t="s">
        <v>375</v>
      </c>
    </row>
    <row r="19" spans="1:5">
      <c r="B19" s="15" t="s">
        <v>394</v>
      </c>
      <c r="C19" s="26" t="s">
        <v>395</v>
      </c>
    </row>
    <row r="20" spans="1:5">
      <c r="B20" s="259" t="s">
        <v>385</v>
      </c>
      <c r="C20" s="37">
        <v>6</v>
      </c>
    </row>
    <row r="21" spans="1:5">
      <c r="B21" s="259" t="s">
        <v>386</v>
      </c>
      <c r="C21" s="37">
        <v>12</v>
      </c>
    </row>
    <row r="22" spans="1:5">
      <c r="B22" s="259" t="s">
        <v>387</v>
      </c>
      <c r="C22" s="37">
        <v>9</v>
      </c>
    </row>
    <row r="23" spans="1:5">
      <c r="B23" s="259" t="s">
        <v>388</v>
      </c>
      <c r="C23" s="37">
        <v>2</v>
      </c>
    </row>
    <row r="24" spans="1:5">
      <c r="B24" s="259" t="s">
        <v>354</v>
      </c>
      <c r="C24" s="37">
        <v>9</v>
      </c>
    </row>
    <row r="25" spans="1:5">
      <c r="B25" s="259" t="s">
        <v>389</v>
      </c>
      <c r="C25" s="37">
        <v>2</v>
      </c>
    </row>
    <row r="26" spans="1:5">
      <c r="B26" s="259" t="s">
        <v>390</v>
      </c>
      <c r="C26" s="37">
        <v>5</v>
      </c>
    </row>
    <row r="27" spans="1:5">
      <c r="B27" s="259" t="s">
        <v>396</v>
      </c>
      <c r="C27" s="37">
        <v>2</v>
      </c>
    </row>
    <row r="28" spans="1:5">
      <c r="B28" s="259" t="s">
        <v>392</v>
      </c>
      <c r="C28" s="37">
        <v>2</v>
      </c>
    </row>
    <row r="29" spans="1:5">
      <c r="B29" s="259" t="s">
        <v>393</v>
      </c>
      <c r="C29" s="37">
        <v>1</v>
      </c>
    </row>
    <row r="30" spans="1:5">
      <c r="B30" s="259" t="s">
        <v>391</v>
      </c>
      <c r="C30" s="37">
        <v>6</v>
      </c>
    </row>
    <row r="31" spans="1:5">
      <c r="B31" s="260" t="s">
        <v>135</v>
      </c>
      <c r="C31" s="38">
        <f>SUM(C20:C30)</f>
        <v>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7"/>
  <sheetViews>
    <sheetView topLeftCell="E22" workbookViewId="0">
      <selection activeCell="S57" sqref="L1:S57"/>
    </sheetView>
  </sheetViews>
  <sheetFormatPr defaultColWidth="9" defaultRowHeight="15"/>
  <cols>
    <col min="1" max="1" width="12.85546875" style="2" customWidth="1"/>
    <col min="2" max="2" width="11" style="2" customWidth="1"/>
    <col min="3" max="6" width="10.5703125" style="2" customWidth="1"/>
    <col min="7" max="7" width="11.5703125" style="2" customWidth="1"/>
    <col min="8" max="8" width="9.140625" style="2"/>
    <col min="9" max="9" width="10.5703125" style="2" customWidth="1"/>
    <col min="10" max="10" width="11.5703125" style="2" customWidth="1"/>
    <col min="11" max="11" width="9.140625" style="2"/>
    <col min="12" max="12" width="12.5703125" style="2" customWidth="1"/>
    <col min="13" max="13" width="10.85546875" customWidth="1"/>
    <col min="14" max="14" width="11.85546875" customWidth="1"/>
    <col min="15" max="15" width="11.5703125" style="1" customWidth="1"/>
    <col min="17" max="17" width="10.5703125" customWidth="1"/>
    <col min="19" max="19" width="11.5703125" customWidth="1"/>
  </cols>
  <sheetData>
    <row r="1" spans="1:17" ht="17.25">
      <c r="A1" s="78" t="s">
        <v>83</v>
      </c>
      <c r="L1" s="14" t="s">
        <v>84</v>
      </c>
    </row>
    <row r="2" spans="1:17">
      <c r="A2" s="2" t="s">
        <v>85</v>
      </c>
      <c r="B2" s="2" t="s">
        <v>86</v>
      </c>
      <c r="C2" s="2" t="s">
        <v>87</v>
      </c>
      <c r="D2" s="2" t="s">
        <v>88</v>
      </c>
      <c r="E2" s="2" t="s">
        <v>89</v>
      </c>
      <c r="F2" s="2" t="s">
        <v>90</v>
      </c>
      <c r="G2" s="2" t="s">
        <v>91</v>
      </c>
      <c r="H2" s="3" t="s">
        <v>79</v>
      </c>
      <c r="I2" s="3" t="s">
        <v>79</v>
      </c>
      <c r="J2" s="3" t="s">
        <v>80</v>
      </c>
      <c r="L2" s="2" t="s">
        <v>92</v>
      </c>
      <c r="M2" s="3" t="s">
        <v>93</v>
      </c>
      <c r="N2" s="3" t="s">
        <v>94</v>
      </c>
      <c r="O2" s="3" t="s">
        <v>95</v>
      </c>
      <c r="P2" s="3" t="s">
        <v>96</v>
      </c>
      <c r="Q2" s="3" t="s">
        <v>97</v>
      </c>
    </row>
    <row r="3" spans="1:17">
      <c r="A3" s="79">
        <v>181</v>
      </c>
      <c r="B3" s="79">
        <v>1750</v>
      </c>
      <c r="C3" s="80">
        <v>586</v>
      </c>
      <c r="D3" s="2">
        <v>190</v>
      </c>
      <c r="E3" s="2">
        <v>382.9</v>
      </c>
      <c r="F3" s="2">
        <v>180</v>
      </c>
      <c r="G3" s="79">
        <v>139</v>
      </c>
      <c r="H3" s="2">
        <v>30</v>
      </c>
      <c r="I3" s="2">
        <v>30</v>
      </c>
      <c r="J3" s="2">
        <v>60</v>
      </c>
      <c r="L3" s="2">
        <v>1526</v>
      </c>
      <c r="M3" s="3">
        <v>1500</v>
      </c>
      <c r="N3" s="3">
        <v>1200</v>
      </c>
      <c r="O3" s="2">
        <v>1681.4</v>
      </c>
      <c r="P3" s="2">
        <v>30</v>
      </c>
      <c r="Q3" s="2">
        <v>1600</v>
      </c>
    </row>
    <row r="4" spans="1:17">
      <c r="A4" s="2">
        <v>25</v>
      </c>
      <c r="B4" s="2">
        <v>60</v>
      </c>
      <c r="C4" s="80">
        <v>1377</v>
      </c>
      <c r="D4" s="2">
        <v>470</v>
      </c>
      <c r="E4" s="2">
        <v>230</v>
      </c>
      <c r="F4" s="2">
        <v>120</v>
      </c>
      <c r="G4" s="79">
        <v>139</v>
      </c>
      <c r="H4" s="2">
        <v>30</v>
      </c>
      <c r="I4" s="2">
        <v>30</v>
      </c>
      <c r="J4" s="2">
        <v>50</v>
      </c>
      <c r="L4" s="2">
        <v>182.6</v>
      </c>
      <c r="M4" s="3">
        <v>40</v>
      </c>
      <c r="N4" s="3">
        <v>1000</v>
      </c>
      <c r="O4" s="2">
        <v>115.8</v>
      </c>
      <c r="P4" s="2">
        <v>25</v>
      </c>
      <c r="Q4" s="2">
        <v>1200</v>
      </c>
    </row>
    <row r="5" spans="1:17">
      <c r="A5" s="2">
        <v>25</v>
      </c>
      <c r="B5" s="2">
        <v>60</v>
      </c>
      <c r="C5" s="2">
        <v>483</v>
      </c>
      <c r="D5" s="2">
        <v>67</v>
      </c>
      <c r="E5" s="2">
        <v>1035</v>
      </c>
      <c r="F5" s="2">
        <v>281.58</v>
      </c>
      <c r="G5" s="2">
        <v>300</v>
      </c>
      <c r="H5" s="2">
        <v>45</v>
      </c>
      <c r="I5" s="2">
        <v>30</v>
      </c>
      <c r="J5" s="2">
        <v>80</v>
      </c>
      <c r="L5" s="2">
        <v>50.9</v>
      </c>
      <c r="M5" s="3"/>
      <c r="N5" s="3">
        <v>30</v>
      </c>
      <c r="O5" s="2">
        <v>178.1</v>
      </c>
      <c r="P5" s="2">
        <v>50</v>
      </c>
      <c r="Q5" s="2">
        <v>50</v>
      </c>
    </row>
    <row r="6" spans="1:17">
      <c r="A6" s="2">
        <v>25</v>
      </c>
      <c r="B6" s="80">
        <v>615</v>
      </c>
      <c r="C6" s="2">
        <v>75</v>
      </c>
      <c r="D6" s="2">
        <v>260</v>
      </c>
      <c r="E6" s="2">
        <v>190</v>
      </c>
      <c r="F6" s="79">
        <v>345</v>
      </c>
      <c r="G6" s="2">
        <v>165</v>
      </c>
      <c r="H6" s="2">
        <v>30</v>
      </c>
      <c r="I6" s="2">
        <v>30</v>
      </c>
      <c r="J6" s="2">
        <v>60</v>
      </c>
      <c r="L6" s="2">
        <v>243</v>
      </c>
      <c r="M6" s="3"/>
      <c r="N6" s="3">
        <v>60</v>
      </c>
      <c r="O6" s="2">
        <v>137.9</v>
      </c>
      <c r="P6" s="2">
        <v>46</v>
      </c>
      <c r="Q6" s="2">
        <v>80</v>
      </c>
    </row>
    <row r="7" spans="1:17">
      <c r="A7" s="79">
        <v>244</v>
      </c>
      <c r="B7" s="80">
        <v>615</v>
      </c>
      <c r="C7" s="2">
        <v>747.5</v>
      </c>
      <c r="D7" s="2">
        <v>381.8</v>
      </c>
      <c r="E7" s="79">
        <v>880</v>
      </c>
      <c r="F7" s="2">
        <v>45</v>
      </c>
      <c r="G7" s="2">
        <v>985</v>
      </c>
      <c r="H7" s="2">
        <v>30</v>
      </c>
      <c r="I7" s="2">
        <v>30</v>
      </c>
      <c r="J7" s="2">
        <v>60</v>
      </c>
      <c r="L7" s="2">
        <v>38.299999999999997</v>
      </c>
      <c r="M7" s="3"/>
      <c r="N7" s="3">
        <v>50</v>
      </c>
      <c r="O7" s="2">
        <v>31.7</v>
      </c>
      <c r="Q7" s="2">
        <v>60</v>
      </c>
    </row>
    <row r="8" spans="1:17">
      <c r="A8" s="2">
        <v>125</v>
      </c>
      <c r="B8" s="2">
        <v>130</v>
      </c>
      <c r="C8" s="2">
        <v>747.5</v>
      </c>
      <c r="D8" s="2">
        <v>900</v>
      </c>
      <c r="E8" s="2">
        <v>310</v>
      </c>
      <c r="F8" s="79">
        <v>244</v>
      </c>
      <c r="G8" s="2">
        <v>185</v>
      </c>
      <c r="H8" s="2">
        <v>30</v>
      </c>
      <c r="I8" s="2">
        <v>30</v>
      </c>
      <c r="J8" s="2">
        <v>60</v>
      </c>
      <c r="L8" s="2">
        <v>181.9</v>
      </c>
      <c r="M8" s="3"/>
      <c r="N8" s="3">
        <v>100</v>
      </c>
      <c r="O8" s="2">
        <v>27.2</v>
      </c>
      <c r="Q8" s="2">
        <v>100</v>
      </c>
    </row>
    <row r="9" spans="1:17">
      <c r="A9" s="2">
        <v>62</v>
      </c>
      <c r="B9" s="2">
        <v>130</v>
      </c>
      <c r="C9" s="79">
        <v>834</v>
      </c>
      <c r="D9" s="79">
        <v>834</v>
      </c>
      <c r="E9" s="2">
        <v>350</v>
      </c>
      <c r="F9" s="2">
        <v>240</v>
      </c>
      <c r="G9" s="79">
        <v>450</v>
      </c>
      <c r="H9" s="2">
        <v>30</v>
      </c>
      <c r="I9" s="2">
        <v>30</v>
      </c>
      <c r="J9" s="2">
        <v>150</v>
      </c>
      <c r="L9" s="2">
        <v>8.4</v>
      </c>
      <c r="M9" s="3"/>
      <c r="N9" s="3">
        <v>280</v>
      </c>
      <c r="O9" s="2">
        <v>41</v>
      </c>
      <c r="Q9" s="2">
        <v>180</v>
      </c>
    </row>
    <row r="10" spans="1:17">
      <c r="A10" s="2">
        <v>62</v>
      </c>
      <c r="B10" s="2">
        <v>200</v>
      </c>
      <c r="C10" s="2">
        <v>98</v>
      </c>
      <c r="D10" s="2">
        <v>98</v>
      </c>
      <c r="E10" s="2">
        <v>230</v>
      </c>
      <c r="F10" s="79">
        <v>285</v>
      </c>
      <c r="G10" s="79">
        <v>450</v>
      </c>
      <c r="H10" s="2">
        <v>30</v>
      </c>
      <c r="I10" s="2">
        <v>60</v>
      </c>
      <c r="J10" s="2">
        <v>150</v>
      </c>
      <c r="L10" s="2">
        <v>1480</v>
      </c>
      <c r="M10" s="3"/>
      <c r="N10" s="3">
        <v>120</v>
      </c>
      <c r="O10" s="2">
        <v>1113.5999999999999</v>
      </c>
      <c r="Q10" s="2">
        <v>80</v>
      </c>
    </row>
    <row r="11" spans="1:17">
      <c r="A11" s="2">
        <v>430</v>
      </c>
      <c r="B11" s="2">
        <v>200</v>
      </c>
      <c r="C11" s="2">
        <v>88.6</v>
      </c>
      <c r="D11" s="2">
        <v>88.6</v>
      </c>
      <c r="E11" s="2">
        <v>100</v>
      </c>
      <c r="F11" s="2">
        <v>501.58</v>
      </c>
      <c r="G11" s="2">
        <v>100</v>
      </c>
      <c r="H11" s="2">
        <v>30</v>
      </c>
      <c r="I11" s="2">
        <v>80</v>
      </c>
      <c r="J11" s="2">
        <v>100</v>
      </c>
      <c r="L11" s="2">
        <v>290.8</v>
      </c>
      <c r="M11" s="3"/>
      <c r="N11" s="3">
        <v>100</v>
      </c>
      <c r="O11" s="2">
        <v>172.7</v>
      </c>
      <c r="Q11" s="2">
        <v>100</v>
      </c>
    </row>
    <row r="12" spans="1:17">
      <c r="A12" s="2">
        <v>430</v>
      </c>
      <c r="B12" s="2">
        <v>62.9</v>
      </c>
      <c r="C12" s="2">
        <v>310</v>
      </c>
      <c r="D12" s="2">
        <v>310</v>
      </c>
      <c r="E12" s="2">
        <v>110</v>
      </c>
      <c r="F12" s="2">
        <v>45</v>
      </c>
      <c r="G12" s="2">
        <v>100</v>
      </c>
      <c r="H12" s="2">
        <v>30</v>
      </c>
      <c r="I12" s="2">
        <v>300</v>
      </c>
      <c r="J12" s="2">
        <v>200</v>
      </c>
      <c r="L12" s="2">
        <v>395.5</v>
      </c>
      <c r="M12" s="3"/>
      <c r="N12" s="3">
        <v>60</v>
      </c>
      <c r="O12" s="2">
        <v>11</v>
      </c>
      <c r="Q12" s="2">
        <v>80</v>
      </c>
    </row>
    <row r="13" spans="1:17">
      <c r="A13" s="79">
        <v>352</v>
      </c>
      <c r="B13" s="2">
        <v>62.9</v>
      </c>
      <c r="C13" s="2">
        <v>560</v>
      </c>
      <c r="D13" s="2">
        <v>560</v>
      </c>
      <c r="E13" s="2">
        <v>600</v>
      </c>
      <c r="F13" s="79">
        <v>244</v>
      </c>
      <c r="H13" s="2">
        <v>25</v>
      </c>
      <c r="I13" s="2">
        <v>20</v>
      </c>
      <c r="J13" s="2">
        <v>350</v>
      </c>
      <c r="L13" s="2">
        <v>1052.2</v>
      </c>
      <c r="M13" s="3"/>
      <c r="N13" s="3">
        <v>350</v>
      </c>
      <c r="O13" s="2">
        <v>85</v>
      </c>
    </row>
    <row r="14" spans="1:17">
      <c r="A14" s="80">
        <v>408</v>
      </c>
      <c r="B14" s="2">
        <v>191.1</v>
      </c>
      <c r="C14" s="2">
        <v>117</v>
      </c>
      <c r="D14" s="2">
        <v>117</v>
      </c>
      <c r="E14" s="2">
        <v>382</v>
      </c>
      <c r="F14" s="2">
        <v>240</v>
      </c>
      <c r="H14" s="2">
        <v>25</v>
      </c>
      <c r="I14" s="2">
        <v>100</v>
      </c>
      <c r="J14" s="2">
        <v>60</v>
      </c>
      <c r="L14" s="2">
        <v>142.19999999999999</v>
      </c>
      <c r="M14" s="3"/>
      <c r="N14" s="3"/>
      <c r="O14" s="2">
        <v>41</v>
      </c>
    </row>
    <row r="15" spans="1:17">
      <c r="A15" s="2">
        <v>75</v>
      </c>
      <c r="B15" s="2">
        <v>191.1</v>
      </c>
      <c r="C15" s="2">
        <v>117</v>
      </c>
      <c r="D15" s="2">
        <v>117</v>
      </c>
      <c r="E15" s="2">
        <v>382</v>
      </c>
      <c r="F15" s="79">
        <v>285</v>
      </c>
      <c r="I15" s="2">
        <v>60</v>
      </c>
      <c r="J15" s="2">
        <v>80</v>
      </c>
      <c r="L15" s="2">
        <v>526.1</v>
      </c>
      <c r="M15" s="3"/>
      <c r="N15" s="3"/>
      <c r="O15" s="2">
        <v>398</v>
      </c>
    </row>
    <row r="16" spans="1:17">
      <c r="A16" s="2">
        <v>23.4</v>
      </c>
      <c r="B16" s="2">
        <v>195</v>
      </c>
      <c r="C16" s="2">
        <v>382</v>
      </c>
      <c r="D16" s="2">
        <v>350</v>
      </c>
      <c r="E16" s="2">
        <v>117</v>
      </c>
      <c r="F16" s="2">
        <v>55</v>
      </c>
      <c r="I16" s="2">
        <v>50</v>
      </c>
      <c r="J16" s="2">
        <v>400</v>
      </c>
      <c r="L16" s="2">
        <v>285.5</v>
      </c>
      <c r="M16" s="3"/>
      <c r="N16" s="3"/>
      <c r="O16" s="2">
        <v>603.6</v>
      </c>
    </row>
    <row r="17" spans="1:15">
      <c r="A17" s="2">
        <v>189.1</v>
      </c>
      <c r="B17" s="2">
        <v>195</v>
      </c>
      <c r="C17" s="2">
        <v>230</v>
      </c>
      <c r="D17" s="2">
        <v>394</v>
      </c>
      <c r="E17" s="2">
        <v>117</v>
      </c>
      <c r="F17" s="2">
        <v>89</v>
      </c>
      <c r="I17" s="2">
        <v>50</v>
      </c>
      <c r="J17" s="2">
        <v>150</v>
      </c>
      <c r="L17" s="2">
        <v>158.5</v>
      </c>
      <c r="M17" s="3"/>
      <c r="N17" s="3"/>
      <c r="O17" s="2">
        <v>504.35</v>
      </c>
    </row>
    <row r="18" spans="1:15">
      <c r="A18" s="2">
        <v>50</v>
      </c>
      <c r="B18" s="2">
        <v>195</v>
      </c>
      <c r="C18" s="2">
        <v>394</v>
      </c>
      <c r="E18" s="2">
        <v>50</v>
      </c>
      <c r="F18" s="2">
        <v>72</v>
      </c>
      <c r="I18" s="2">
        <v>50</v>
      </c>
      <c r="J18" s="2">
        <v>250</v>
      </c>
      <c r="L18" s="2">
        <v>44.8</v>
      </c>
      <c r="M18" s="3"/>
      <c r="N18" s="3"/>
      <c r="O18" s="2">
        <v>360</v>
      </c>
    </row>
    <row r="19" spans="1:15">
      <c r="A19" s="2">
        <v>32</v>
      </c>
      <c r="B19" s="2">
        <v>195</v>
      </c>
      <c r="E19" s="2">
        <v>470</v>
      </c>
      <c r="F19" s="2">
        <v>1030</v>
      </c>
      <c r="I19" s="2">
        <v>150</v>
      </c>
      <c r="J19" s="2">
        <v>1800</v>
      </c>
      <c r="L19" s="2">
        <v>49.2</v>
      </c>
      <c r="M19" s="3"/>
      <c r="N19" s="3"/>
      <c r="O19" s="2">
        <v>22</v>
      </c>
    </row>
    <row r="20" spans="1:15">
      <c r="A20" s="2">
        <v>32</v>
      </c>
      <c r="B20" s="79">
        <v>494</v>
      </c>
      <c r="E20" s="2">
        <v>190</v>
      </c>
      <c r="F20" s="2">
        <v>280.8</v>
      </c>
      <c r="I20" s="2">
        <v>150</v>
      </c>
      <c r="J20" s="2">
        <v>1700</v>
      </c>
      <c r="L20" s="2">
        <v>18.399999999999999</v>
      </c>
      <c r="M20" s="3"/>
      <c r="N20" s="3"/>
      <c r="O20" s="2">
        <v>178</v>
      </c>
    </row>
    <row r="21" spans="1:15">
      <c r="A21" s="80">
        <v>801</v>
      </c>
      <c r="B21" s="2">
        <v>150</v>
      </c>
      <c r="E21" s="79">
        <v>615</v>
      </c>
      <c r="F21" s="2">
        <v>280.8</v>
      </c>
      <c r="I21" s="2">
        <v>50</v>
      </c>
      <c r="J21" s="2">
        <v>100</v>
      </c>
      <c r="L21" s="2">
        <v>22</v>
      </c>
      <c r="M21" s="3"/>
      <c r="N21" s="3"/>
      <c r="O21" s="2">
        <v>143.4</v>
      </c>
    </row>
    <row r="22" spans="1:15">
      <c r="A22" s="2">
        <v>60</v>
      </c>
      <c r="B22" s="2">
        <v>150</v>
      </c>
      <c r="E22" s="2">
        <v>225</v>
      </c>
      <c r="J22" s="2">
        <v>80</v>
      </c>
      <c r="L22" s="2">
        <v>398</v>
      </c>
      <c r="M22" s="3"/>
      <c r="N22" s="3"/>
      <c r="O22" s="2">
        <v>225</v>
      </c>
    </row>
    <row r="23" spans="1:15">
      <c r="A23" s="2">
        <v>60</v>
      </c>
      <c r="B23" s="2">
        <v>162.30000000000001</v>
      </c>
      <c r="J23" s="2">
        <v>50</v>
      </c>
      <c r="L23" s="2">
        <v>1067.5</v>
      </c>
      <c r="M23" s="3"/>
      <c r="N23" s="3"/>
      <c r="O23" s="2">
        <v>32</v>
      </c>
    </row>
    <row r="24" spans="1:15">
      <c r="A24" s="2">
        <v>120</v>
      </c>
      <c r="L24" s="2">
        <v>2776</v>
      </c>
      <c r="M24" s="3"/>
      <c r="N24" s="3"/>
      <c r="O24" s="2">
        <v>1131.2</v>
      </c>
    </row>
    <row r="25" spans="1:15">
      <c r="A25" s="2">
        <v>150</v>
      </c>
      <c r="L25" s="2">
        <v>850.2</v>
      </c>
      <c r="M25" s="3"/>
      <c r="N25" s="3"/>
      <c r="O25" s="2">
        <v>97.9</v>
      </c>
    </row>
    <row r="26" spans="1:15">
      <c r="A26" s="2">
        <v>100</v>
      </c>
      <c r="L26" s="2">
        <v>792.95</v>
      </c>
      <c r="M26" s="3"/>
      <c r="N26" s="3"/>
      <c r="O26" s="2">
        <v>592.29999999999995</v>
      </c>
    </row>
    <row r="27" spans="1:15">
      <c r="A27" s="79">
        <v>1750</v>
      </c>
      <c r="L27" s="2">
        <v>13</v>
      </c>
      <c r="M27" s="3"/>
      <c r="N27" s="3"/>
      <c r="O27" s="2">
        <v>57.7</v>
      </c>
    </row>
    <row r="28" spans="1:15">
      <c r="G28" s="2">
        <f>SUM(A3:G27)</f>
        <v>38942.460000000006</v>
      </c>
      <c r="L28" s="2">
        <v>70</v>
      </c>
      <c r="M28" s="3"/>
      <c r="N28" s="3"/>
      <c r="O28" s="2">
        <v>495.5</v>
      </c>
    </row>
    <row r="29" spans="1:15">
      <c r="G29" s="2" t="s">
        <v>98</v>
      </c>
      <c r="L29" s="2">
        <v>173.5</v>
      </c>
      <c r="M29" s="3"/>
      <c r="N29" s="3"/>
      <c r="O29" s="2">
        <v>28.8</v>
      </c>
    </row>
    <row r="30" spans="1:15">
      <c r="G30" s="81">
        <f>G28*80%</f>
        <v>31153.968000000008</v>
      </c>
      <c r="H30" s="82">
        <f>SUM(H3:H14)</f>
        <v>365</v>
      </c>
      <c r="I30" s="82">
        <f>SUM(I3:I21)</f>
        <v>1330</v>
      </c>
      <c r="J30" s="83">
        <f>SUM(J3:J23)</f>
        <v>5990</v>
      </c>
      <c r="L30" s="2">
        <v>1238</v>
      </c>
      <c r="M30" s="3"/>
      <c r="N30" s="3"/>
      <c r="O30" s="2">
        <v>545.9</v>
      </c>
    </row>
    <row r="31" spans="1:15">
      <c r="L31" s="2">
        <v>18.399999999999999</v>
      </c>
      <c r="M31" s="3"/>
      <c r="N31" s="3"/>
      <c r="O31" s="1">
        <v>225.6</v>
      </c>
    </row>
    <row r="32" spans="1:15">
      <c r="J32" s="2">
        <f>SUM(G30:J30)</f>
        <v>38838.968000000008</v>
      </c>
      <c r="L32" s="2">
        <v>206.05</v>
      </c>
      <c r="M32" s="3"/>
      <c r="N32" s="3"/>
      <c r="O32" s="2">
        <v>900.5</v>
      </c>
    </row>
    <row r="33" spans="9:15">
      <c r="J33" s="2" t="s">
        <v>98</v>
      </c>
      <c r="L33" s="2">
        <v>633.35</v>
      </c>
      <c r="M33" s="3"/>
      <c r="N33" s="3"/>
      <c r="O33" s="2">
        <v>92.4</v>
      </c>
    </row>
    <row r="34" spans="9:15">
      <c r="J34" s="2">
        <f>J32*80%</f>
        <v>31071.174400000007</v>
      </c>
      <c r="L34" s="2">
        <v>1137.3499999999999</v>
      </c>
      <c r="M34" s="3"/>
      <c r="N34" s="3"/>
      <c r="O34" s="2">
        <v>1280.5</v>
      </c>
    </row>
    <row r="35" spans="9:15" ht="17.25">
      <c r="I35" s="14" t="s">
        <v>99</v>
      </c>
      <c r="J35" s="14">
        <v>31000</v>
      </c>
      <c r="L35" s="2">
        <v>658.9</v>
      </c>
      <c r="M35" s="3"/>
      <c r="N35" s="3"/>
      <c r="O35" s="2">
        <v>58.55</v>
      </c>
    </row>
    <row r="36" spans="9:15">
      <c r="L36" s="2">
        <v>233.3</v>
      </c>
      <c r="M36" s="3"/>
      <c r="N36" s="3"/>
      <c r="O36" s="2">
        <v>1908</v>
      </c>
    </row>
    <row r="37" spans="9:15">
      <c r="L37" s="2">
        <v>1145.3</v>
      </c>
      <c r="M37" s="3"/>
      <c r="N37" s="3"/>
      <c r="O37" s="2">
        <v>1150.3</v>
      </c>
    </row>
    <row r="38" spans="9:15">
      <c r="L38" s="2">
        <v>816</v>
      </c>
      <c r="M38" s="3"/>
      <c r="N38" s="3"/>
      <c r="O38" s="2">
        <v>4736.8</v>
      </c>
    </row>
    <row r="39" spans="9:15">
      <c r="L39" s="2">
        <v>921.9</v>
      </c>
      <c r="M39" s="3"/>
      <c r="N39" s="3"/>
      <c r="O39" s="2">
        <v>164.4</v>
      </c>
    </row>
    <row r="40" spans="9:15">
      <c r="L40" s="2">
        <v>229.7</v>
      </c>
      <c r="M40" s="3"/>
      <c r="N40" s="3"/>
      <c r="O40" s="2">
        <v>51.6</v>
      </c>
    </row>
    <row r="41" spans="9:15">
      <c r="L41" s="2">
        <v>113.3</v>
      </c>
      <c r="M41" s="3"/>
      <c r="N41" s="3"/>
      <c r="O41" s="2">
        <v>188.75</v>
      </c>
    </row>
    <row r="42" spans="9:15">
      <c r="L42" s="2">
        <v>3326</v>
      </c>
      <c r="M42" s="3"/>
      <c r="N42" s="3"/>
      <c r="O42" s="2">
        <v>62.15</v>
      </c>
    </row>
    <row r="43" spans="9:15">
      <c r="L43" s="2">
        <v>1096.5999999999999</v>
      </c>
      <c r="M43" s="3"/>
      <c r="N43" s="3"/>
      <c r="O43" s="2">
        <v>98.5</v>
      </c>
    </row>
    <row r="44" spans="9:15">
      <c r="L44" s="2">
        <v>2948.5</v>
      </c>
      <c r="M44" s="3"/>
      <c r="N44" s="3"/>
      <c r="O44" s="2">
        <v>401.4</v>
      </c>
    </row>
    <row r="45" spans="9:15">
      <c r="L45" s="2">
        <v>1894</v>
      </c>
      <c r="M45" s="3"/>
      <c r="N45" s="3"/>
      <c r="O45" s="2">
        <v>120</v>
      </c>
    </row>
    <row r="46" spans="9:15">
      <c r="L46" s="2">
        <v>1160</v>
      </c>
      <c r="M46" s="3"/>
      <c r="N46" s="3"/>
      <c r="O46" s="2">
        <v>120</v>
      </c>
    </row>
    <row r="47" spans="9:15">
      <c r="O47" s="2">
        <v>1190</v>
      </c>
    </row>
    <row r="48" spans="9:15">
      <c r="O48" s="2">
        <v>335.75</v>
      </c>
    </row>
    <row r="49" spans="12:19">
      <c r="O49" s="2">
        <v>204.35</v>
      </c>
    </row>
    <row r="50" spans="12:19">
      <c r="O50" s="2">
        <v>574.79999999999995</v>
      </c>
    </row>
    <row r="52" spans="12:19">
      <c r="L52" s="2">
        <f>SUM(L3:L47)</f>
        <v>30614.1</v>
      </c>
      <c r="O52" s="1">
        <f>SUM(O3:O50)</f>
        <v>22916.399999999998</v>
      </c>
    </row>
    <row r="53" spans="12:19">
      <c r="L53" s="2" t="s">
        <v>81</v>
      </c>
      <c r="O53" s="2" t="s">
        <v>98</v>
      </c>
    </row>
    <row r="54" spans="12:19">
      <c r="L54" s="2">
        <f>L52*80%</f>
        <v>24491.279999999999</v>
      </c>
      <c r="M54" s="1">
        <f>SUM(M3:M7)</f>
        <v>1540</v>
      </c>
      <c r="N54" s="1">
        <f>SUM(N3:N14)</f>
        <v>3350</v>
      </c>
      <c r="O54" s="1">
        <f>O52*80%</f>
        <v>18333.12</v>
      </c>
      <c r="P54" s="1">
        <f>SUM(P3:P8)</f>
        <v>151</v>
      </c>
      <c r="Q54" s="1">
        <f>SUM(Q3:Q14)</f>
        <v>3530</v>
      </c>
      <c r="S54" s="1">
        <f>SUM(L54:Q54)</f>
        <v>51395.399999999994</v>
      </c>
    </row>
    <row r="55" spans="12:19">
      <c r="S55" s="9" t="s">
        <v>81</v>
      </c>
    </row>
    <row r="56" spans="12:19">
      <c r="S56" s="1">
        <f>S54*80%</f>
        <v>41116.32</v>
      </c>
    </row>
    <row r="57" spans="12:19">
      <c r="R57" s="84" t="s">
        <v>82</v>
      </c>
      <c r="S57" s="84">
        <v>39500</v>
      </c>
    </row>
  </sheetData>
  <pageMargins left="0.196850393700787" right="0.196850393700787" top="0.74803149606299202" bottom="0.74803149606299202" header="0.31496062992126" footer="0.31496062992126"/>
  <pageSetup paperSize="9" scale="8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E29"/>
  <sheetViews>
    <sheetView workbookViewId="0">
      <selection activeCell="B27" sqref="B27:B28"/>
    </sheetView>
  </sheetViews>
  <sheetFormatPr defaultColWidth="9" defaultRowHeight="15"/>
  <cols>
    <col min="1" max="1" width="7.140625" customWidth="1"/>
    <col min="2" max="2" width="33.42578125" customWidth="1"/>
    <col min="3" max="3" width="60.85546875" customWidth="1"/>
    <col min="4" max="4" width="54.140625" customWidth="1"/>
    <col min="5" max="5" width="45" customWidth="1"/>
  </cols>
  <sheetData>
    <row r="2" spans="1:5" ht="15.75">
      <c r="A2" s="29"/>
      <c r="B2" s="70" t="s">
        <v>100</v>
      </c>
      <c r="C2" s="71"/>
      <c r="D2" s="71"/>
      <c r="E2" s="43"/>
    </row>
    <row r="3" spans="1:5">
      <c r="A3" s="31"/>
      <c r="E3" s="72"/>
    </row>
    <row r="4" spans="1:5">
      <c r="A4" s="31"/>
      <c r="E4" s="72" t="s">
        <v>101</v>
      </c>
    </row>
    <row r="5" spans="1:5">
      <c r="A5" s="28">
        <v>1</v>
      </c>
      <c r="B5" s="73" t="s">
        <v>102</v>
      </c>
      <c r="C5" s="74" t="s">
        <v>103</v>
      </c>
      <c r="D5" s="73"/>
      <c r="E5" s="75"/>
    </row>
    <row r="6" spans="1:5">
      <c r="A6" s="31"/>
      <c r="E6" s="72"/>
    </row>
    <row r="7" spans="1:5">
      <c r="A7" s="29">
        <v>2</v>
      </c>
      <c r="B7" s="71" t="s">
        <v>104</v>
      </c>
      <c r="C7" s="71" t="s">
        <v>105</v>
      </c>
      <c r="D7" s="71"/>
      <c r="E7" s="43" t="s">
        <v>106</v>
      </c>
    </row>
    <row r="8" spans="1:5">
      <c r="A8" s="31"/>
      <c r="E8" s="72"/>
    </row>
    <row r="9" spans="1:5">
      <c r="A9" s="36"/>
      <c r="B9" s="76"/>
      <c r="C9" s="76" t="s">
        <v>107</v>
      </c>
      <c r="D9" s="76"/>
      <c r="E9" s="77"/>
    </row>
    <row r="10" spans="1:5">
      <c r="A10" s="31"/>
      <c r="E10" s="72"/>
    </row>
    <row r="11" spans="1:5" ht="30">
      <c r="A11" s="28">
        <v>3</v>
      </c>
      <c r="B11" s="73" t="s">
        <v>108</v>
      </c>
      <c r="C11" s="74" t="s">
        <v>109</v>
      </c>
      <c r="D11" s="73"/>
      <c r="E11" s="75"/>
    </row>
    <row r="12" spans="1:5">
      <c r="A12" s="28">
        <v>4</v>
      </c>
      <c r="B12" s="73" t="s">
        <v>110</v>
      </c>
      <c r="C12" s="73" t="s">
        <v>111</v>
      </c>
      <c r="D12" s="73"/>
      <c r="E12" s="75"/>
    </row>
    <row r="13" spans="1:5">
      <c r="A13" s="31"/>
      <c r="E13" s="72"/>
    </row>
    <row r="14" spans="1:5">
      <c r="A14" s="29">
        <v>5</v>
      </c>
      <c r="B14" s="71" t="s">
        <v>112</v>
      </c>
      <c r="C14" s="71" t="s">
        <v>113</v>
      </c>
      <c r="D14" s="71" t="s">
        <v>114</v>
      </c>
      <c r="E14" s="43"/>
    </row>
    <row r="15" spans="1:5">
      <c r="A15" s="36"/>
      <c r="B15" s="76" t="s">
        <v>115</v>
      </c>
      <c r="C15" s="76" t="s">
        <v>116</v>
      </c>
      <c r="D15" s="76"/>
      <c r="E15" s="77"/>
    </row>
    <row r="16" spans="1:5">
      <c r="A16" s="31"/>
      <c r="E16" s="72"/>
    </row>
    <row r="17" spans="1:5">
      <c r="A17" s="28">
        <v>6</v>
      </c>
      <c r="B17" s="73" t="s">
        <v>117</v>
      </c>
      <c r="C17" s="73" t="s">
        <v>118</v>
      </c>
      <c r="D17" s="73"/>
      <c r="E17" s="75"/>
    </row>
    <row r="18" spans="1:5">
      <c r="A18" s="31"/>
      <c r="E18" s="72"/>
    </row>
    <row r="19" spans="1:5">
      <c r="A19" s="29">
        <v>7</v>
      </c>
      <c r="B19" s="71" t="s">
        <v>119</v>
      </c>
      <c r="C19" s="71" t="s">
        <v>120</v>
      </c>
      <c r="D19" s="71" t="s">
        <v>121</v>
      </c>
      <c r="E19" s="43"/>
    </row>
    <row r="20" spans="1:5">
      <c r="A20" s="31"/>
      <c r="D20" t="s">
        <v>122</v>
      </c>
      <c r="E20" s="72"/>
    </row>
    <row r="21" spans="1:5">
      <c r="A21" s="36"/>
      <c r="B21" s="76"/>
      <c r="C21" s="76" t="s">
        <v>123</v>
      </c>
      <c r="D21" s="76"/>
      <c r="E21" s="77"/>
    </row>
    <row r="22" spans="1:5">
      <c r="A22" s="31"/>
      <c r="E22" s="72"/>
    </row>
    <row r="23" spans="1:5">
      <c r="A23" s="29">
        <v>8</v>
      </c>
      <c r="B23" s="71" t="s">
        <v>124</v>
      </c>
      <c r="C23" s="71" t="s">
        <v>125</v>
      </c>
      <c r="D23" s="71"/>
      <c r="E23" s="43"/>
    </row>
    <row r="24" spans="1:5">
      <c r="A24" s="36"/>
      <c r="B24" s="76"/>
      <c r="C24" s="76" t="s">
        <v>126</v>
      </c>
      <c r="D24" s="76"/>
      <c r="E24" s="77"/>
    </row>
    <row r="25" spans="1:5">
      <c r="A25" s="31"/>
      <c r="E25" s="72"/>
    </row>
    <row r="26" spans="1:5">
      <c r="A26" s="31"/>
      <c r="E26" s="72"/>
    </row>
    <row r="27" spans="1:5">
      <c r="A27" s="31"/>
      <c r="B27" s="27" t="s">
        <v>127</v>
      </c>
      <c r="E27" s="72"/>
    </row>
    <row r="28" spans="1:5">
      <c r="A28" s="31"/>
      <c r="B28" s="34" t="s">
        <v>128</v>
      </c>
      <c r="E28" s="72"/>
    </row>
    <row r="29" spans="1:5">
      <c r="A29" s="36"/>
      <c r="B29" s="76"/>
      <c r="C29" s="76"/>
      <c r="D29" s="76"/>
      <c r="E29" s="77"/>
    </row>
  </sheetData>
  <pageMargins left="0.196850393700787" right="0.196850393700787" top="0.74803149606299202" bottom="0.74803149606299202" header="0.31496062992126" footer="0.31496062992126"/>
  <pageSetup scale="6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11</vt:i4>
      </vt:variant>
    </vt:vector>
  </HeadingPairs>
  <TitlesOfParts>
    <vt:vector size="27" baseType="lpstr">
      <vt:lpstr>OI Company PIC</vt:lpstr>
      <vt:lpstr>Sheet2</vt:lpstr>
      <vt:lpstr>Sheet1</vt:lpstr>
      <vt:lpstr>AXA OIC</vt:lpstr>
      <vt:lpstr>Sheet5</vt:lpstr>
      <vt:lpstr>Sheet7</vt:lpstr>
      <vt:lpstr>Sheet4</vt:lpstr>
      <vt:lpstr>Sheet6</vt:lpstr>
      <vt:lpstr>CA JOB</vt:lpstr>
      <vt:lpstr>XE3828Z</vt:lpstr>
      <vt:lpstr>Sheet3</vt:lpstr>
      <vt:lpstr>CS TEAM</vt:lpstr>
      <vt:lpstr>CTI payment</vt:lpstr>
      <vt:lpstr>CS TEAM ADDRESS</vt:lpstr>
      <vt:lpstr>SME7305U</vt:lpstr>
      <vt:lpstr>GBD1545T(NHT)</vt:lpstr>
      <vt:lpstr>'AXA OIC'!Print_Area</vt:lpstr>
      <vt:lpstr>'CA JOB'!Print_Area</vt:lpstr>
      <vt:lpstr>'CS TEAM'!Print_Area</vt:lpstr>
      <vt:lpstr>'GBD1545T(NHT)'!Print_Area</vt:lpstr>
      <vt:lpstr>Sheet1!Print_Area</vt:lpstr>
      <vt:lpstr>Sheet3!Print_Area</vt:lpstr>
      <vt:lpstr>Sheet5!Print_Area</vt:lpstr>
      <vt:lpstr>Sheet6!Print_Area</vt:lpstr>
      <vt:lpstr>Sheet7!Print_Area</vt:lpstr>
      <vt:lpstr>SME7305U!Print_Area</vt:lpstr>
      <vt:lpstr>XE3828Z!Print_Area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HsiaoTong</dc:creator>
  <cp:lastModifiedBy>HsiaoTong</cp:lastModifiedBy>
  <cp:lastPrinted>2023-02-06T09:16:50Z</cp:lastPrinted>
  <dcterms:created xsi:type="dcterms:W3CDTF">2018-04-28T08:29:00Z</dcterms:created>
  <dcterms:modified xsi:type="dcterms:W3CDTF">2023-02-06T09:16:56Z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1033-11.2.0.8942</vt:lpwstr>
  </property>
</Properties>
</file>